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400" windowHeight="7695" activeTab="0"/>
  </bookViews>
  <sheets>
    <sheet name="BALANCE 2018" sheetId="1" r:id="rId1"/>
  </sheets>
  <definedNames/>
  <calcPr fullCalcOnLoad="1"/>
</workbook>
</file>

<file path=xl/sharedStrings.xml><?xml version="1.0" encoding="utf-8"?>
<sst xmlns="http://schemas.openxmlformats.org/spreadsheetml/2006/main" count="214" uniqueCount="186">
  <si>
    <t>ACTIVO</t>
  </si>
  <si>
    <t>EFECTIVO EN CAJA Y BANCOS</t>
  </si>
  <si>
    <t>CAJA GENERAL</t>
  </si>
  <si>
    <t>BANCOS</t>
  </si>
  <si>
    <t>BANCO DEL PACIFICO CTA CTE</t>
  </si>
  <si>
    <t>CUENTAS POR COBRAR</t>
  </si>
  <si>
    <t>CUENTAS POR COBRAR PROFESORES</t>
  </si>
  <si>
    <t>CUENTAS POR COBRAR PROMOTORES</t>
  </si>
  <si>
    <t>IVA PAGADO</t>
  </si>
  <si>
    <t>OTROS PAGOS ANTICIPADOS</t>
  </si>
  <si>
    <t>SEGUROS</t>
  </si>
  <si>
    <t>EQUIPO DE OFICINA</t>
  </si>
  <si>
    <t>COSTO HISTORICO EQUIPOS DE OFICINA</t>
  </si>
  <si>
    <t>DEP. ACUM. EQUIPOS DE OFICINA</t>
  </si>
  <si>
    <t>EQUIPOS DE COMPUTO</t>
  </si>
  <si>
    <t>COSTO HISTORICO DE EQUIPOS DE COMPUT</t>
  </si>
  <si>
    <t>DEP. ACUM. EQUIPOS DE COMPUTACION</t>
  </si>
  <si>
    <t>MAQUINARIAS Y EQUIPOS</t>
  </si>
  <si>
    <t>COSTO HISTORICO MAQUINARIAS Y EQUIPO</t>
  </si>
  <si>
    <t>DEP. ACUM. MAQUINARIAS Y EQUIPOS</t>
  </si>
  <si>
    <t>COMPLEJO</t>
  </si>
  <si>
    <t>COSTO HISTORICO COMPLEJO</t>
  </si>
  <si>
    <t>DEPRECIACION ACUMULADA COMPLEJO</t>
  </si>
  <si>
    <t>EQUIPOS DE RIEGO</t>
  </si>
  <si>
    <t>COSTO HISTORICO EQUIPOS DE RIEGO</t>
  </si>
  <si>
    <t>DEPRECIACION ACUMULADA EQUIPOS DE RI</t>
  </si>
  <si>
    <t>PROYECTO AVESTRUZ</t>
  </si>
  <si>
    <t>COSTO HISTORICO PROYECTO AVESTRUZ</t>
  </si>
  <si>
    <t>DEPRECIACION ACUMULADA PROYECTO AVES</t>
  </si>
  <si>
    <t>PASIVO</t>
  </si>
  <si>
    <t>RETENCIONES EN LA FUENTE</t>
  </si>
  <si>
    <t>8% PREDOMINA EL INTELECTO</t>
  </si>
  <si>
    <t>PROVISIONES BENEFICIOS SOCIALES</t>
  </si>
  <si>
    <t>APORTE PATRONAL POR PAGAR</t>
  </si>
  <si>
    <t>FONDOS DE RESERVA</t>
  </si>
  <si>
    <t>DECIMO TERCER SUELDO</t>
  </si>
  <si>
    <t>DECIMO CUARTO SUELDO</t>
  </si>
  <si>
    <t>VACACIONES POR PAGAR</t>
  </si>
  <si>
    <t>PROVISIONES VARIAS</t>
  </si>
  <si>
    <t>PATRIMONIO</t>
  </si>
  <si>
    <t>APORTE DE LOS PROMOTORES</t>
  </si>
  <si>
    <t>Total Pasivo + Patrimonio &gt;&gt;&gt;</t>
  </si>
  <si>
    <t>SUELDOS</t>
  </si>
  <si>
    <t>SOBRETIEMPO</t>
  </si>
  <si>
    <t>VACACIONES</t>
  </si>
  <si>
    <t>ALIMENTACION</t>
  </si>
  <si>
    <t>GASTOS VARIOS</t>
  </si>
  <si>
    <t>APORTE PATRONAL 12.15%</t>
  </si>
  <si>
    <t>FONDO DE RESERVA</t>
  </si>
  <si>
    <t>SERVICIOS PRESTADOS</t>
  </si>
  <si>
    <t>REEMBOLSO POR GASTOS</t>
  </si>
  <si>
    <t>MATERIALES Y SUMINISTROS</t>
  </si>
  <si>
    <t>MATERIALES DE ASEO Y LIMPIEZA</t>
  </si>
  <si>
    <t>UTILES DE OFICINA</t>
  </si>
  <si>
    <t>MATERIALES EN GENERAL</t>
  </si>
  <si>
    <t>GASTOS GENEREALES DE OFICINA</t>
  </si>
  <si>
    <t>GASTOS GENERALES DE EQUIPOS DE COMPU</t>
  </si>
  <si>
    <t>SUELDOS Y SALARIOS</t>
  </si>
  <si>
    <t>GASTOS VARIOS DE INVESTIGACION</t>
  </si>
  <si>
    <t>DOCENCIA T. COMPLETO</t>
  </si>
  <si>
    <t>HONORARIOS PROFESIONALES / PROFESORES</t>
  </si>
  <si>
    <t>HONORARIOS PROFESORES</t>
  </si>
  <si>
    <t>GESTIONES VARIAS</t>
  </si>
  <si>
    <t>SERVICIOS BASICOS Y OTROS</t>
  </si>
  <si>
    <t>ARRIENDOS</t>
  </si>
  <si>
    <t>PUBLICIDAD</t>
  </si>
  <si>
    <t>SERVICIOS CABLEMODEM</t>
  </si>
  <si>
    <t>SERVICIOS TELCONET</t>
  </si>
  <si>
    <t>GASTOS DE INVESTIGACION Y DOCENCIA</t>
  </si>
  <si>
    <t>DEPRECIACIONES</t>
  </si>
  <si>
    <t>GASTOS  ADMINISTRATIVOS</t>
  </si>
  <si>
    <t>TOTAL GASTOS</t>
  </si>
  <si>
    <t>VALORE REMANENTE</t>
  </si>
  <si>
    <t xml:space="preserve">INGRESOS </t>
  </si>
  <si>
    <t xml:space="preserve">ACTIVOS FIJOS </t>
  </si>
  <si>
    <t xml:space="preserve">EJERCICIO CORRIENTE                </t>
  </si>
  <si>
    <t>CUENTAS</t>
  </si>
  <si>
    <t>PARCIALES</t>
  </si>
  <si>
    <t>TOTALES</t>
  </si>
  <si>
    <t>GASTOS</t>
  </si>
  <si>
    <t>CAPACITACIÓN A PROFESORES</t>
  </si>
  <si>
    <t xml:space="preserve">APELLIDOS Y NOMBRES  </t>
  </si>
  <si>
    <t>SUELDOS ANUALES</t>
  </si>
  <si>
    <t>ADMINISTRACIÓN</t>
  </si>
  <si>
    <t>DOCENCIA T/C</t>
  </si>
  <si>
    <t xml:space="preserve"> </t>
  </si>
  <si>
    <t xml:space="preserve">% </t>
  </si>
  <si>
    <t>VALOR</t>
  </si>
  <si>
    <t>CHOEZ PIBAQUE EDISON ISIDRO</t>
  </si>
  <si>
    <t>MALDONADO DE LA CRUZ WALTER JAVIER</t>
  </si>
  <si>
    <t>MARQUES FIRMINO ANTONIO</t>
  </si>
  <si>
    <t>MARQUES GUTIERREZ CARLOS ALBERTO</t>
  </si>
  <si>
    <t>MARQUES GUTIERREZ MARIELISA</t>
  </si>
  <si>
    <t>SALAZAR RUIZ LADY ROSEMARY</t>
  </si>
  <si>
    <t>L-SOCIALES</t>
  </si>
  <si>
    <t>1% TRANSFERENCIA DE B.M DE NAT</t>
  </si>
  <si>
    <t>2% MANO DE OBRA</t>
  </si>
  <si>
    <t>2% OTRAS COMPRAS</t>
  </si>
  <si>
    <t>MAYORGA CASTRO ROSA ELENA</t>
  </si>
  <si>
    <t>VASQUEZ DEL ROSARIO JOFFRE</t>
  </si>
  <si>
    <t>GOMEZ SALTOS SOLANGE MARIA</t>
  </si>
  <si>
    <t>MONTENEGRO GOMEZ WLADIMIR</t>
  </si>
  <si>
    <t>OTROS ACTIVOS</t>
  </si>
  <si>
    <t>BIBLIOTECA VIRTUAL</t>
  </si>
  <si>
    <t>DESARROLLO ACADEMICO E INVESTIGACION</t>
  </si>
  <si>
    <t>MANTENIMIENTO Y REPARACION LOCAL</t>
  </si>
  <si>
    <t>BIENESTAR ESTUDIANTIL</t>
  </si>
  <si>
    <t>OLIMPIADAS</t>
  </si>
  <si>
    <t>IVA POR PAGAR</t>
  </si>
  <si>
    <t>100% PROFESIONALES</t>
  </si>
  <si>
    <t>INVESTIGACION / VINCULACIÓN</t>
  </si>
  <si>
    <t>INVESTIGACIÓN /VINCULACIÓN</t>
  </si>
  <si>
    <t>PROVISION POR JUBILACION</t>
  </si>
  <si>
    <t xml:space="preserve">PROVISION POR DESAHUCIO </t>
  </si>
  <si>
    <t>MUEBLES Y ENSERES</t>
  </si>
  <si>
    <t>COSTO HISTORICO DE MUEBLES Y ENSERES</t>
  </si>
  <si>
    <t>BIBLIOTECA</t>
  </si>
  <si>
    <t>COSTO HISTORICO BIBLIOTECA</t>
  </si>
  <si>
    <t>DEP. ACUM. BIBLIOTECA</t>
  </si>
  <si>
    <t>MOVILIZACION Y TRANSPORTE</t>
  </si>
  <si>
    <t>DEPRECIACION DE EQUIPO DE OFICINA</t>
  </si>
  <si>
    <t>DEPRECIACION ACUMULADA MUEBLES Y ENSERES</t>
  </si>
  <si>
    <t>AMORTI. ACUM. BIBLIOTECA VIRTUAL</t>
  </si>
  <si>
    <t>GASTOS DE REPRESENTACION</t>
  </si>
  <si>
    <t>MARQUES CASSAGNE JOSE ANTONIO</t>
  </si>
  <si>
    <t>UNIFORMES A EMPLEADOS</t>
  </si>
  <si>
    <t>OTROS EVENTOS</t>
  </si>
  <si>
    <t>SERVICIOS DE ASESORIA EDUCATIVA</t>
  </si>
  <si>
    <t>MULTAS E INTERESES</t>
  </si>
  <si>
    <t>PACHECO TOBAR RONNIE RAY</t>
  </si>
  <si>
    <t>ARRIENDO DE BIENES MUEBLES A PERSONAS</t>
  </si>
  <si>
    <t>30% BIENES</t>
  </si>
  <si>
    <t>CAPACITACION</t>
  </si>
  <si>
    <t>REPARACION DE MUEBLES Y ENSERES</t>
  </si>
  <si>
    <t>EVENTOS INSTITUCIONALES</t>
  </si>
  <si>
    <t>CURSO AUXILIAR DE ENFERMERIA</t>
  </si>
  <si>
    <t>UNIFORMES</t>
  </si>
  <si>
    <t>MATERIAL EN GENERAL</t>
  </si>
  <si>
    <t>HONORARIOS A PROFESORES</t>
  </si>
  <si>
    <t>ARRIENDOS AULAS ENFERMERIA</t>
  </si>
  <si>
    <t>TELEFONOS</t>
  </si>
  <si>
    <t>OTROS SERVICIOS</t>
  </si>
  <si>
    <t>SERVICIO DE OTECEL</t>
  </si>
  <si>
    <t>SERVICIO DE INTERNET CLARO</t>
  </si>
  <si>
    <t>PUBLICIDAD EN REDES SOCIALES</t>
  </si>
  <si>
    <t>DEPRECIACION DE EQUIPOS DE COMPLEJO</t>
  </si>
  <si>
    <t>GUTIERREZ CASSAGNE  SONNIA ARACELLY</t>
  </si>
  <si>
    <t>LOOR BRAVO JOSELYNE NICOLE</t>
  </si>
  <si>
    <t>MARQUES GUTIERREZ ANTONIO MANUEL</t>
  </si>
  <si>
    <t>TAFUR MENDEZ FRANCISCO JAVIER</t>
  </si>
  <si>
    <t>BALANCE GENERAL  AÑO 2018</t>
  </si>
  <si>
    <t>VEHICULOS</t>
  </si>
  <si>
    <t>COSTO HISTORICO VEHICULOS</t>
  </si>
  <si>
    <t>DEP. ACUM. DE VEHICULOS</t>
  </si>
  <si>
    <t>CUENTAS POR PAGAR</t>
  </si>
  <si>
    <t>OBLIGACIONES BANCARIAS</t>
  </si>
  <si>
    <t>TRANSPORTE</t>
  </si>
  <si>
    <t>10% PREDOMINA EL INTELECTO</t>
  </si>
  <si>
    <t>70 % PRESTACION DE SERVICIOS</t>
  </si>
  <si>
    <t>LIQUIDACIONES A EMPLEADOS</t>
  </si>
  <si>
    <t>25% BONIFICACION ULTIMA REMUNERACION</t>
  </si>
  <si>
    <t>REPARACION Y MANTENIMIENTO DE VEHICULO</t>
  </si>
  <si>
    <t>MANTENIMIENTO DE OFICINAS Y AULAS</t>
  </si>
  <si>
    <t>MANTENIMIENTO DE EDIFICIO1</t>
  </si>
  <si>
    <t>MODVS - INSTRUCCIÓN VIRTUAL</t>
  </si>
  <si>
    <t>COMBUSTIBLE</t>
  </si>
  <si>
    <t>CONGRESO HISPOAMERICANO DE NEGOCIOS</t>
  </si>
  <si>
    <t>ASESORIA EDUCATIVA</t>
  </si>
  <si>
    <t>OTROS EVENTOS ENFERMERIA</t>
  </si>
  <si>
    <t>SERVICIOS GENERALES</t>
  </si>
  <si>
    <t>PARTICIPACION UPSE</t>
  </si>
  <si>
    <t>ALICUOTAS</t>
  </si>
  <si>
    <t>DEPRECIACION DE MAQUINARIA DE EQUIPOS</t>
  </si>
  <si>
    <t>DEPRECIACION DE VEHICULOS</t>
  </si>
  <si>
    <t>IMPUESTOS TASAS Y CONTRIBUCIONES</t>
  </si>
  <si>
    <t>IMPUESTOS PREDIALES</t>
  </si>
  <si>
    <t>IMPUESTOS DE CUERPOS DE BOMBEROS</t>
  </si>
  <si>
    <t>OTROS IMPUESTOS</t>
  </si>
  <si>
    <t>DEPRECIACION DE EQUIPO DE RIEGO</t>
  </si>
  <si>
    <t>DEPRECIACION DE MUEBLES Y ENSERES</t>
  </si>
  <si>
    <t>CURSO ENFERMERIA SIERRA</t>
  </si>
  <si>
    <t>ASESORIA CINYTECAP</t>
  </si>
  <si>
    <t>PROFESORES</t>
  </si>
  <si>
    <t>OTROS</t>
  </si>
  <si>
    <t>ESTIMADO DE DISTRIBUCIÓN ANUAL DE SUELDOS -  AÑO 2018</t>
  </si>
  <si>
    <t>BALANCE DE RESULTADOS  AÑO 2018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</si>
</sst>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_$"/>
    <numFmt numFmtId="181" formatCode="0.0"/>
    <numFmt numFmtId="182" formatCode="[$-300A]dddd\,\ dd&quot; de &quot;mmmm&quot; de &quot;yyyy"/>
    <numFmt numFmtId="183" formatCode="0.0%"/>
    <numFmt numFmtId="184" formatCode="#,##0.00\ _€"/>
    <numFmt numFmtId="185" formatCode="_(* #,##0.0_);_(* \(#,##0.0\);_(* &quot;-&quot;??_);_(@_)"/>
    <numFmt numFmtId="186" formatCode="_(* #,##0_);_(* \(#,##0\);_(* &quot;-&quot;??_);_(@_)"/>
    <numFmt numFmtId="187" formatCode="_(&quot;$&quot;\ * #,##0.0_);_(&quot;$&quot;\ * \(#,##0.0\);_(&quot;$&quot;\ 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9"/>
      <name val="Calibri"/>
      <family val="2"/>
    </font>
    <font>
      <b/>
      <sz val="9"/>
      <color indexed="3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9"/>
      <color indexed="60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9"/>
      <color rgb="FF0070C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b/>
      <sz val="9"/>
      <color theme="9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1" fillId="33" borderId="10" xfId="0" applyFont="1" applyFill="1" applyBorder="1" applyAlignment="1">
      <alignment horizontal="center"/>
    </xf>
    <xf numFmtId="43" fontId="52" fillId="0" borderId="0" xfId="0" applyNumberFormat="1" applyFont="1" applyAlignment="1">
      <alignment horizontal="right"/>
    </xf>
    <xf numFmtId="43" fontId="53" fillId="33" borderId="11" xfId="0" applyNumberFormat="1" applyFont="1" applyFill="1" applyBorder="1" applyAlignment="1">
      <alignment horizontal="center"/>
    </xf>
    <xf numFmtId="43" fontId="54" fillId="34" borderId="12" xfId="0" applyNumberFormat="1" applyFont="1" applyFill="1" applyBorder="1" applyAlignment="1">
      <alignment horizontal="right"/>
    </xf>
    <xf numFmtId="43" fontId="54" fillId="34" borderId="13" xfId="0" applyNumberFormat="1" applyFont="1" applyFill="1" applyBorder="1" applyAlignment="1">
      <alignment horizontal="right"/>
    </xf>
    <xf numFmtId="43" fontId="55" fillId="34" borderId="13" xfId="0" applyNumberFormat="1" applyFont="1" applyFill="1" applyBorder="1" applyAlignment="1">
      <alignment horizontal="right"/>
    </xf>
    <xf numFmtId="43" fontId="55" fillId="34" borderId="14" xfId="0" applyNumberFormat="1" applyFont="1" applyFill="1" applyBorder="1" applyAlignment="1">
      <alignment horizontal="right"/>
    </xf>
    <xf numFmtId="43" fontId="54" fillId="34" borderId="0" xfId="0" applyNumberFormat="1" applyFont="1" applyFill="1" applyBorder="1" applyAlignment="1">
      <alignment horizontal="right"/>
    </xf>
    <xf numFmtId="43" fontId="55" fillId="34" borderId="13" xfId="0" applyNumberFormat="1" applyFont="1" applyFill="1" applyBorder="1" applyAlignment="1">
      <alignment/>
    </xf>
    <xf numFmtId="43" fontId="55" fillId="34" borderId="14" xfId="0" applyNumberFormat="1" applyFont="1" applyFill="1" applyBorder="1" applyAlignment="1">
      <alignment/>
    </xf>
    <xf numFmtId="43" fontId="55" fillId="34" borderId="0" xfId="0" applyNumberFormat="1" applyFont="1" applyFill="1" applyBorder="1" applyAlignment="1">
      <alignment horizontal="right"/>
    </xf>
    <xf numFmtId="43" fontId="54" fillId="34" borderId="15" xfId="0" applyNumberFormat="1" applyFont="1" applyFill="1" applyBorder="1" applyAlignment="1">
      <alignment horizontal="right"/>
    </xf>
    <xf numFmtId="43" fontId="55" fillId="34" borderId="16" xfId="0" applyNumberFormat="1" applyFont="1" applyFill="1" applyBorder="1" applyAlignment="1">
      <alignment horizontal="right"/>
    </xf>
    <xf numFmtId="43" fontId="55" fillId="34" borderId="17" xfId="0" applyNumberFormat="1" applyFont="1" applyFill="1" applyBorder="1" applyAlignment="1">
      <alignment horizontal="right"/>
    </xf>
    <xf numFmtId="43" fontId="55" fillId="34" borderId="0" xfId="0" applyNumberFormat="1" applyFont="1" applyFill="1" applyAlignment="1">
      <alignment horizontal="right"/>
    </xf>
    <xf numFmtId="43" fontId="55" fillId="34" borderId="18" xfId="0" applyNumberFormat="1" applyFont="1" applyFill="1" applyBorder="1" applyAlignment="1">
      <alignment horizontal="right"/>
    </xf>
    <xf numFmtId="43" fontId="55" fillId="34" borderId="19" xfId="0" applyNumberFormat="1" applyFont="1" applyFill="1" applyBorder="1" applyAlignment="1">
      <alignment horizontal="right"/>
    </xf>
    <xf numFmtId="43" fontId="22" fillId="35" borderId="20" xfId="0" applyNumberFormat="1" applyFont="1" applyFill="1" applyBorder="1" applyAlignment="1">
      <alignment vertical="center"/>
    </xf>
    <xf numFmtId="43" fontId="22" fillId="35" borderId="0" xfId="0" applyNumberFormat="1" applyFont="1" applyFill="1" applyBorder="1" applyAlignment="1">
      <alignment vertical="center"/>
    </xf>
    <xf numFmtId="43" fontId="22" fillId="35" borderId="21" xfId="0" applyNumberFormat="1" applyFont="1" applyFill="1" applyBorder="1" applyAlignment="1">
      <alignment/>
    </xf>
    <xf numFmtId="43" fontId="56" fillId="19" borderId="10" xfId="0" applyNumberFormat="1" applyFont="1" applyFill="1" applyBorder="1" applyAlignment="1">
      <alignment horizontal="center" vertical="center" textRotation="90"/>
    </xf>
    <xf numFmtId="43" fontId="57" fillId="0" borderId="0" xfId="0" applyNumberFormat="1" applyFont="1" applyAlignment="1">
      <alignment horizontal="right"/>
    </xf>
    <xf numFmtId="43" fontId="52" fillId="0" borderId="0" xfId="0" applyNumberFormat="1" applyFont="1" applyAlignment="1">
      <alignment/>
    </xf>
    <xf numFmtId="43" fontId="53" fillId="36" borderId="22" xfId="0" applyNumberFormat="1" applyFont="1" applyFill="1" applyBorder="1" applyAlignment="1">
      <alignment/>
    </xf>
    <xf numFmtId="43" fontId="53" fillId="13" borderId="10" xfId="0" applyNumberFormat="1" applyFont="1" applyFill="1" applyBorder="1" applyAlignment="1">
      <alignment/>
    </xf>
    <xf numFmtId="43" fontId="53" fillId="13" borderId="11" xfId="0" applyNumberFormat="1" applyFont="1" applyFill="1" applyBorder="1" applyAlignment="1">
      <alignment/>
    </xf>
    <xf numFmtId="43" fontId="53" fillId="36" borderId="23" xfId="0" applyNumberFormat="1" applyFont="1" applyFill="1" applyBorder="1" applyAlignment="1">
      <alignment/>
    </xf>
    <xf numFmtId="43" fontId="52" fillId="13" borderId="11" xfId="0" applyNumberFormat="1" applyFont="1" applyFill="1" applyBorder="1" applyAlignment="1">
      <alignment/>
    </xf>
    <xf numFmtId="43" fontId="52" fillId="13" borderId="24" xfId="0" applyNumberFormat="1" applyFont="1" applyFill="1" applyBorder="1" applyAlignment="1">
      <alignment/>
    </xf>
    <xf numFmtId="43" fontId="52" fillId="13" borderId="25" xfId="0" applyNumberFormat="1" applyFont="1" applyFill="1" applyBorder="1" applyAlignment="1">
      <alignment/>
    </xf>
    <xf numFmtId="43" fontId="52" fillId="36" borderId="23" xfId="0" applyNumberFormat="1" applyFont="1" applyFill="1" applyBorder="1" applyAlignment="1">
      <alignment/>
    </xf>
    <xf numFmtId="43" fontId="52" fillId="36" borderId="26" xfId="0" applyNumberFormat="1" applyFont="1" applyFill="1" applyBorder="1" applyAlignment="1">
      <alignment/>
    </xf>
    <xf numFmtId="43" fontId="52" fillId="13" borderId="27" xfId="0" applyNumberFormat="1" applyFont="1" applyFill="1" applyBorder="1" applyAlignment="1">
      <alignment/>
    </xf>
    <xf numFmtId="43" fontId="52" fillId="13" borderId="19" xfId="0" applyNumberFormat="1" applyFont="1" applyFill="1" applyBorder="1" applyAlignment="1">
      <alignment/>
    </xf>
    <xf numFmtId="43" fontId="53" fillId="36" borderId="24" xfId="0" applyNumberFormat="1" applyFont="1" applyFill="1" applyBorder="1" applyAlignment="1">
      <alignment/>
    </xf>
    <xf numFmtId="43" fontId="53" fillId="13" borderId="24" xfId="0" applyNumberFormat="1" applyFont="1" applyFill="1" applyBorder="1" applyAlignment="1">
      <alignment/>
    </xf>
    <xf numFmtId="43" fontId="52" fillId="13" borderId="28" xfId="0" applyNumberFormat="1" applyFont="1" applyFill="1" applyBorder="1" applyAlignment="1">
      <alignment/>
    </xf>
    <xf numFmtId="43" fontId="52" fillId="13" borderId="18" xfId="0" applyNumberFormat="1" applyFont="1" applyFill="1" applyBorder="1" applyAlignment="1">
      <alignment/>
    </xf>
    <xf numFmtId="43" fontId="52" fillId="36" borderId="24" xfId="0" applyNumberFormat="1" applyFont="1" applyFill="1" applyBorder="1" applyAlignment="1">
      <alignment/>
    </xf>
    <xf numFmtId="43" fontId="53" fillId="36" borderId="10" xfId="0" applyNumberFormat="1" applyFont="1" applyFill="1" applyBorder="1" applyAlignment="1">
      <alignment/>
    </xf>
    <xf numFmtId="43" fontId="52" fillId="36" borderId="29" xfId="0" applyNumberFormat="1" applyFont="1" applyFill="1" applyBorder="1" applyAlignment="1">
      <alignment/>
    </xf>
    <xf numFmtId="43" fontId="52" fillId="36" borderId="30" xfId="0" applyNumberFormat="1" applyFont="1" applyFill="1" applyBorder="1" applyAlignment="1">
      <alignment/>
    </xf>
    <xf numFmtId="43" fontId="52" fillId="13" borderId="10" xfId="0" applyNumberFormat="1" applyFont="1" applyFill="1" applyBorder="1" applyAlignment="1">
      <alignment/>
    </xf>
    <xf numFmtId="43" fontId="58" fillId="37" borderId="0" xfId="0" applyNumberFormat="1" applyFont="1" applyFill="1" applyBorder="1" applyAlignment="1">
      <alignment horizontal="center" vertical="center"/>
    </xf>
    <xf numFmtId="43" fontId="52" fillId="16" borderId="24" xfId="0" applyNumberFormat="1" applyFont="1" applyFill="1" applyBorder="1" applyAlignment="1">
      <alignment/>
    </xf>
    <xf numFmtId="43" fontId="59" fillId="13" borderId="24" xfId="0" applyNumberFormat="1" applyFont="1" applyFill="1" applyBorder="1" applyAlignment="1">
      <alignment/>
    </xf>
    <xf numFmtId="43" fontId="59" fillId="16" borderId="24" xfId="0" applyNumberFormat="1" applyFont="1" applyFill="1" applyBorder="1" applyAlignment="1">
      <alignment/>
    </xf>
    <xf numFmtId="43" fontId="60" fillId="13" borderId="10" xfId="0" applyNumberFormat="1" applyFont="1" applyFill="1" applyBorder="1" applyAlignment="1">
      <alignment/>
    </xf>
    <xf numFmtId="43" fontId="60" fillId="13" borderId="24" xfId="0" applyNumberFormat="1" applyFont="1" applyFill="1" applyBorder="1" applyAlignment="1">
      <alignment/>
    </xf>
    <xf numFmtId="43" fontId="54" fillId="36" borderId="10" xfId="0" applyNumberFormat="1" applyFont="1" applyFill="1" applyBorder="1" applyAlignment="1">
      <alignment/>
    </xf>
    <xf numFmtId="43" fontId="61" fillId="34" borderId="10" xfId="0" applyNumberFormat="1" applyFont="1" applyFill="1" applyBorder="1" applyAlignment="1">
      <alignment/>
    </xf>
    <xf numFmtId="43" fontId="22" fillId="35" borderId="18" xfId="0" applyNumberFormat="1" applyFont="1" applyFill="1" applyBorder="1" applyAlignment="1">
      <alignment vertical="center"/>
    </xf>
    <xf numFmtId="43" fontId="22" fillId="35" borderId="25" xfId="0" applyNumberFormat="1" applyFont="1" applyFill="1" applyBorder="1" applyAlignment="1">
      <alignment vertical="center"/>
    </xf>
    <xf numFmtId="43" fontId="22" fillId="35" borderId="19" xfId="0" applyNumberFormat="1" applyFont="1" applyFill="1" applyBorder="1" applyAlignment="1">
      <alignment/>
    </xf>
    <xf numFmtId="43" fontId="57" fillId="0" borderId="0" xfId="0" applyNumberFormat="1" applyFont="1" applyAlignment="1">
      <alignment/>
    </xf>
    <xf numFmtId="43" fontId="53" fillId="38" borderId="22" xfId="0" applyNumberFormat="1" applyFont="1" applyFill="1" applyBorder="1" applyAlignment="1">
      <alignment/>
    </xf>
    <xf numFmtId="43" fontId="53" fillId="38" borderId="23" xfId="0" applyNumberFormat="1" applyFont="1" applyFill="1" applyBorder="1" applyAlignment="1">
      <alignment/>
    </xf>
    <xf numFmtId="43" fontId="62" fillId="38" borderId="23" xfId="0" applyNumberFormat="1" applyFont="1" applyFill="1" applyBorder="1" applyAlignment="1">
      <alignment/>
    </xf>
    <xf numFmtId="43" fontId="63" fillId="38" borderId="23" xfId="0" applyNumberFormat="1" applyFont="1" applyFill="1" applyBorder="1" applyAlignment="1">
      <alignment/>
    </xf>
    <xf numFmtId="43" fontId="63" fillId="38" borderId="26" xfId="0" applyNumberFormat="1" applyFont="1" applyFill="1" applyBorder="1" applyAlignment="1">
      <alignment/>
    </xf>
    <xf numFmtId="43" fontId="53" fillId="38" borderId="24" xfId="0" applyNumberFormat="1" applyFont="1" applyFill="1" applyBorder="1" applyAlignment="1">
      <alignment/>
    </xf>
    <xf numFmtId="43" fontId="52" fillId="38" borderId="24" xfId="0" applyNumberFormat="1" applyFont="1" applyFill="1" applyBorder="1" applyAlignment="1">
      <alignment/>
    </xf>
    <xf numFmtId="43" fontId="53" fillId="38" borderId="10" xfId="0" applyNumberFormat="1" applyFont="1" applyFill="1" applyBorder="1" applyAlignment="1">
      <alignment/>
    </xf>
    <xf numFmtId="43" fontId="63" fillId="38" borderId="29" xfId="0" applyNumberFormat="1" applyFont="1" applyFill="1" applyBorder="1" applyAlignment="1">
      <alignment/>
    </xf>
    <xf numFmtId="43" fontId="52" fillId="38" borderId="29" xfId="0" applyNumberFormat="1" applyFont="1" applyFill="1" applyBorder="1" applyAlignment="1">
      <alignment/>
    </xf>
    <xf numFmtId="43" fontId="52" fillId="38" borderId="23" xfId="0" applyNumberFormat="1" applyFont="1" applyFill="1" applyBorder="1" applyAlignment="1">
      <alignment/>
    </xf>
    <xf numFmtId="43" fontId="53" fillId="38" borderId="26" xfId="0" applyNumberFormat="1" applyFont="1" applyFill="1" applyBorder="1" applyAlignment="1">
      <alignment/>
    </xf>
    <xf numFmtId="43" fontId="55" fillId="8" borderId="31" xfId="0" applyNumberFormat="1" applyFont="1" applyFill="1" applyBorder="1" applyAlignment="1">
      <alignment/>
    </xf>
    <xf numFmtId="43" fontId="55" fillId="8" borderId="32" xfId="0" applyNumberFormat="1" applyFont="1" applyFill="1" applyBorder="1" applyAlignment="1">
      <alignment/>
    </xf>
    <xf numFmtId="43" fontId="64" fillId="35" borderId="33" xfId="0" applyNumberFormat="1" applyFont="1" applyFill="1" applyBorder="1" applyAlignment="1">
      <alignment vertical="center"/>
    </xf>
    <xf numFmtId="43" fontId="64" fillId="35" borderId="34" xfId="0" applyNumberFormat="1" applyFont="1" applyFill="1" applyBorder="1" applyAlignment="1">
      <alignment vertical="center"/>
    </xf>
    <xf numFmtId="43" fontId="22" fillId="35" borderId="35" xfId="0" applyNumberFormat="1" applyFont="1" applyFill="1" applyBorder="1" applyAlignment="1">
      <alignment/>
    </xf>
    <xf numFmtId="43" fontId="32" fillId="38" borderId="10" xfId="0" applyNumberFormat="1" applyFont="1" applyFill="1" applyBorder="1" applyAlignment="1">
      <alignment horizontal="center" vertical="center"/>
    </xf>
    <xf numFmtId="43" fontId="32" fillId="38" borderId="10" xfId="0" applyNumberFormat="1" applyFont="1" applyFill="1" applyBorder="1" applyAlignment="1">
      <alignment/>
    </xf>
    <xf numFmtId="43" fontId="32" fillId="38" borderId="35" xfId="0" applyNumberFormat="1" applyFont="1" applyFill="1" applyBorder="1" applyAlignment="1">
      <alignment/>
    </xf>
    <xf numFmtId="43" fontId="33" fillId="39" borderId="36" xfId="46" applyNumberFormat="1" applyFont="1" applyFill="1" applyBorder="1" applyAlignment="1">
      <alignment/>
    </xf>
    <xf numFmtId="43" fontId="33" fillId="39" borderId="37" xfId="46" applyNumberFormat="1" applyFont="1" applyFill="1" applyBorder="1" applyAlignment="1">
      <alignment/>
    </xf>
    <xf numFmtId="9" fontId="34" fillId="40" borderId="32" xfId="46" applyNumberFormat="1" applyFont="1" applyFill="1" applyBorder="1" applyAlignment="1">
      <alignment/>
    </xf>
    <xf numFmtId="43" fontId="59" fillId="8" borderId="31" xfId="0" applyNumberFormat="1" applyFont="1" applyFill="1" applyBorder="1" applyAlignment="1">
      <alignment/>
    </xf>
    <xf numFmtId="43" fontId="59" fillId="8" borderId="32" xfId="0" applyNumberFormat="1" applyFont="1" applyFill="1" applyBorder="1" applyAlignment="1">
      <alignment/>
    </xf>
    <xf numFmtId="43" fontId="59" fillId="8" borderId="38" xfId="0" applyNumberFormat="1" applyFont="1" applyFill="1" applyBorder="1" applyAlignment="1">
      <alignment/>
    </xf>
    <xf numFmtId="43" fontId="60" fillId="34" borderId="0" xfId="0" applyNumberFormat="1" applyFont="1" applyFill="1" applyAlignment="1">
      <alignment horizontal="right"/>
    </xf>
    <xf numFmtId="43" fontId="59" fillId="8" borderId="22" xfId="0" applyNumberFormat="1" applyFont="1" applyFill="1" applyBorder="1" applyAlignment="1">
      <alignment/>
    </xf>
    <xf numFmtId="43" fontId="59" fillId="8" borderId="26" xfId="0" applyNumberFormat="1" applyFont="1" applyFill="1" applyBorder="1" applyAlignment="1">
      <alignment/>
    </xf>
    <xf numFmtId="43" fontId="60" fillId="38" borderId="38" xfId="0" applyNumberFormat="1" applyFont="1" applyFill="1" applyBorder="1" applyAlignment="1">
      <alignment/>
    </xf>
    <xf numFmtId="43" fontId="63" fillId="38" borderId="30" xfId="0" applyNumberFormat="1" applyFont="1" applyFill="1" applyBorder="1" applyAlignment="1">
      <alignment/>
    </xf>
    <xf numFmtId="44" fontId="53" fillId="13" borderId="11" xfId="48" applyFont="1" applyFill="1" applyBorder="1" applyAlignment="1">
      <alignment/>
    </xf>
    <xf numFmtId="44" fontId="53" fillId="36" borderId="10" xfId="48" applyFont="1" applyFill="1" applyBorder="1" applyAlignment="1">
      <alignment/>
    </xf>
    <xf numFmtId="43" fontId="60" fillId="38" borderId="39" xfId="0" applyNumberFormat="1" applyFont="1" applyFill="1" applyBorder="1" applyAlignment="1">
      <alignment/>
    </xf>
    <xf numFmtId="43" fontId="59" fillId="39" borderId="38" xfId="0" applyNumberFormat="1" applyFont="1" applyFill="1" applyBorder="1" applyAlignment="1">
      <alignment/>
    </xf>
    <xf numFmtId="43" fontId="59" fillId="8" borderId="40" xfId="0" applyNumberFormat="1" applyFont="1" applyFill="1" applyBorder="1" applyAlignment="1">
      <alignment/>
    </xf>
    <xf numFmtId="43" fontId="59" fillId="13" borderId="25" xfId="0" applyNumberFormat="1" applyFont="1" applyFill="1" applyBorder="1" applyAlignment="1">
      <alignment/>
    </xf>
    <xf numFmtId="43" fontId="55" fillId="34" borderId="28" xfId="0" applyNumberFormat="1" applyFont="1" applyFill="1" applyBorder="1" applyAlignment="1">
      <alignment horizontal="right"/>
    </xf>
    <xf numFmtId="43" fontId="60" fillId="13" borderId="11" xfId="0" applyNumberFormat="1" applyFont="1" applyFill="1" applyBorder="1" applyAlignment="1">
      <alignment/>
    </xf>
    <xf numFmtId="43" fontId="59" fillId="8" borderId="41" xfId="0" applyNumberFormat="1" applyFont="1" applyFill="1" applyBorder="1" applyAlignment="1">
      <alignment/>
    </xf>
    <xf numFmtId="43" fontId="59" fillId="8" borderId="42" xfId="0" applyNumberFormat="1" applyFont="1" applyFill="1" applyBorder="1" applyAlignment="1">
      <alignment/>
    </xf>
    <xf numFmtId="43" fontId="59" fillId="8" borderId="43" xfId="0" applyNumberFormat="1" applyFont="1" applyFill="1" applyBorder="1" applyAlignment="1">
      <alignment/>
    </xf>
    <xf numFmtId="43" fontId="55" fillId="34" borderId="24" xfId="0" applyNumberFormat="1" applyFont="1" applyFill="1" applyBorder="1" applyAlignment="1">
      <alignment horizontal="right"/>
    </xf>
    <xf numFmtId="43" fontId="55" fillId="34" borderId="27" xfId="0" applyNumberFormat="1" applyFont="1" applyFill="1" applyBorder="1" applyAlignment="1">
      <alignment horizontal="right"/>
    </xf>
    <xf numFmtId="44" fontId="33" fillId="39" borderId="39" xfId="48" applyFont="1" applyFill="1" applyBorder="1" applyAlignment="1">
      <alignment/>
    </xf>
    <xf numFmtId="44" fontId="34" fillId="40" borderId="44" xfId="48" applyFont="1" applyFill="1" applyBorder="1" applyAlignment="1">
      <alignment/>
    </xf>
    <xf numFmtId="44" fontId="34" fillId="10" borderId="32" xfId="48" applyFont="1" applyFill="1" applyBorder="1" applyAlignment="1">
      <alignment/>
    </xf>
    <xf numFmtId="44" fontId="33" fillId="39" borderId="10" xfId="48" applyNumberFormat="1" applyFont="1" applyFill="1" applyBorder="1" applyAlignment="1">
      <alignment/>
    </xf>
    <xf numFmtId="43" fontId="22" fillId="16" borderId="45" xfId="0" applyNumberFormat="1" applyFont="1" applyFill="1" applyBorder="1" applyAlignment="1">
      <alignment/>
    </xf>
    <xf numFmtId="43" fontId="22" fillId="34" borderId="46" xfId="46" applyNumberFormat="1" applyFont="1" applyFill="1" applyBorder="1" applyAlignment="1">
      <alignment/>
    </xf>
    <xf numFmtId="43" fontId="22" fillId="34" borderId="40" xfId="46" applyNumberFormat="1" applyFont="1" applyFill="1" applyBorder="1" applyAlignment="1">
      <alignment horizontal="center"/>
    </xf>
    <xf numFmtId="43" fontId="22" fillId="34" borderId="47" xfId="46" applyNumberFormat="1" applyFont="1" applyFill="1" applyBorder="1" applyAlignment="1">
      <alignment horizontal="center"/>
    </xf>
    <xf numFmtId="43" fontId="22" fillId="34" borderId="48" xfId="46" applyNumberFormat="1" applyFont="1" applyFill="1" applyBorder="1" applyAlignment="1">
      <alignment horizontal="center"/>
    </xf>
    <xf numFmtId="43" fontId="22" fillId="38" borderId="34" xfId="0" applyNumberFormat="1" applyFont="1" applyFill="1" applyBorder="1" applyAlignment="1">
      <alignment/>
    </xf>
    <xf numFmtId="44" fontId="34" fillId="11" borderId="32" xfId="48" applyFont="1" applyFill="1" applyBorder="1" applyAlignment="1">
      <alignment/>
    </xf>
    <xf numFmtId="9" fontId="34" fillId="13" borderId="32" xfId="46" applyNumberFormat="1" applyFont="1" applyFill="1" applyBorder="1" applyAlignment="1">
      <alignment/>
    </xf>
    <xf numFmtId="44" fontId="34" fillId="13" borderId="32" xfId="48" applyFont="1" applyFill="1" applyBorder="1" applyAlignment="1">
      <alignment/>
    </xf>
    <xf numFmtId="9" fontId="34" fillId="10" borderId="32" xfId="46" applyNumberFormat="1" applyFont="1" applyFill="1" applyBorder="1" applyAlignment="1">
      <alignment/>
    </xf>
    <xf numFmtId="43" fontId="34" fillId="8" borderId="36" xfId="0" applyNumberFormat="1" applyFont="1" applyFill="1" applyBorder="1" applyAlignment="1">
      <alignment/>
    </xf>
    <xf numFmtId="44" fontId="34" fillId="11" borderId="49" xfId="48" applyFont="1" applyFill="1" applyBorder="1" applyAlignment="1">
      <alignment/>
    </xf>
    <xf numFmtId="9" fontId="34" fillId="13" borderId="49" xfId="46" applyNumberFormat="1" applyFont="1" applyFill="1" applyBorder="1" applyAlignment="1">
      <alignment/>
    </xf>
    <xf numFmtId="44" fontId="34" fillId="13" borderId="49" xfId="48" applyFont="1" applyFill="1" applyBorder="1" applyAlignment="1">
      <alignment/>
    </xf>
    <xf numFmtId="9" fontId="34" fillId="10" borderId="49" xfId="46" applyNumberFormat="1" applyFont="1" applyFill="1" applyBorder="1" applyAlignment="1">
      <alignment/>
    </xf>
    <xf numFmtId="44" fontId="34" fillId="10" borderId="49" xfId="48" applyFont="1" applyFill="1" applyBorder="1" applyAlignment="1">
      <alignment/>
    </xf>
    <xf numFmtId="9" fontId="34" fillId="40" borderId="49" xfId="46" applyNumberFormat="1" applyFont="1" applyFill="1" applyBorder="1" applyAlignment="1">
      <alignment/>
    </xf>
    <xf numFmtId="43" fontId="34" fillId="40" borderId="50" xfId="46" applyNumberFormat="1" applyFont="1" applyFill="1" applyBorder="1" applyAlignment="1">
      <alignment/>
    </xf>
    <xf numFmtId="43" fontId="34" fillId="8" borderId="51" xfId="0" applyNumberFormat="1" applyFont="1" applyFill="1" applyBorder="1" applyAlignment="1">
      <alignment/>
    </xf>
    <xf numFmtId="43" fontId="34" fillId="8" borderId="52" xfId="0" applyNumberFormat="1" applyFont="1" applyFill="1" applyBorder="1" applyAlignment="1">
      <alignment/>
    </xf>
    <xf numFmtId="44" fontId="34" fillId="40" borderId="53" xfId="48" applyFont="1" applyFill="1" applyBorder="1" applyAlignment="1">
      <alignment/>
    </xf>
    <xf numFmtId="44" fontId="33" fillId="39" borderId="46" xfId="48" applyFont="1" applyFill="1" applyBorder="1" applyAlignment="1">
      <alignment/>
    </xf>
    <xf numFmtId="43" fontId="33" fillId="39" borderId="46" xfId="46" applyNumberFormat="1" applyFont="1" applyFill="1" applyBorder="1" applyAlignment="1">
      <alignment/>
    </xf>
    <xf numFmtId="43" fontId="33" fillId="39" borderId="54" xfId="46" applyNumberFormat="1" applyFont="1" applyFill="1" applyBorder="1" applyAlignment="1">
      <alignment/>
    </xf>
    <xf numFmtId="43" fontId="33" fillId="39" borderId="55" xfId="46" applyNumberFormat="1" applyFont="1" applyFill="1" applyBorder="1" applyAlignment="1">
      <alignment/>
    </xf>
    <xf numFmtId="44" fontId="33" fillId="39" borderId="22" xfId="48" applyFont="1" applyFill="1" applyBorder="1" applyAlignment="1">
      <alignment/>
    </xf>
    <xf numFmtId="44" fontId="33" fillId="39" borderId="26" xfId="48" applyFont="1" applyFill="1" applyBorder="1" applyAlignment="1">
      <alignment horizontal="center" vertical="center"/>
    </xf>
    <xf numFmtId="44" fontId="33" fillId="39" borderId="12" xfId="48" applyFont="1" applyFill="1" applyBorder="1" applyAlignment="1">
      <alignment/>
    </xf>
    <xf numFmtId="44" fontId="33" fillId="39" borderId="14" xfId="48" applyFont="1" applyFill="1" applyBorder="1" applyAlignment="1">
      <alignment horizontal="center" vertical="center"/>
    </xf>
    <xf numFmtId="43" fontId="35" fillId="8" borderId="37" xfId="0" applyNumberFormat="1" applyFont="1" applyFill="1" applyBorder="1" applyAlignment="1">
      <alignment/>
    </xf>
    <xf numFmtId="43" fontId="56" fillId="19" borderId="56" xfId="0" applyNumberFormat="1" applyFont="1" applyFill="1" applyBorder="1" applyAlignment="1">
      <alignment horizontal="center" vertical="center" textRotation="90"/>
    </xf>
    <xf numFmtId="43" fontId="56" fillId="19" borderId="11" xfId="0" applyNumberFormat="1" applyFont="1" applyFill="1" applyBorder="1" applyAlignment="1">
      <alignment horizontal="center" vertical="center" textRotation="90"/>
    </xf>
    <xf numFmtId="43" fontId="32" fillId="35" borderId="0" xfId="0" applyNumberFormat="1" applyFont="1" applyFill="1" applyBorder="1" applyAlignment="1">
      <alignment horizontal="left" vertical="center"/>
    </xf>
    <xf numFmtId="43" fontId="32" fillId="35" borderId="25" xfId="0" applyNumberFormat="1" applyFont="1" applyFill="1" applyBorder="1" applyAlignment="1">
      <alignment horizontal="left" vertical="center"/>
    </xf>
    <xf numFmtId="43" fontId="60" fillId="36" borderId="56" xfId="0" applyNumberFormat="1" applyFont="1" applyFill="1" applyBorder="1" applyAlignment="1">
      <alignment horizontal="left"/>
    </xf>
    <xf numFmtId="43" fontId="60" fillId="36" borderId="15" xfId="0" applyNumberFormat="1" applyFont="1" applyFill="1" applyBorder="1" applyAlignment="1">
      <alignment horizontal="left"/>
    </xf>
    <xf numFmtId="43" fontId="60" fillId="36" borderId="11" xfId="0" applyNumberFormat="1" applyFont="1" applyFill="1" applyBorder="1" applyAlignment="1">
      <alignment horizontal="left"/>
    </xf>
    <xf numFmtId="43" fontId="54" fillId="38" borderId="57" xfId="0" applyNumberFormat="1" applyFont="1" applyFill="1" applyBorder="1" applyAlignment="1">
      <alignment horizontal="left"/>
    </xf>
    <xf numFmtId="43" fontId="56" fillId="19" borderId="56" xfId="0" applyNumberFormat="1" applyFont="1" applyFill="1" applyBorder="1" applyAlignment="1">
      <alignment horizontal="center" vertical="center" textRotation="90" wrapText="1"/>
    </xf>
    <xf numFmtId="43" fontId="56" fillId="19" borderId="11" xfId="0" applyNumberFormat="1" applyFont="1" applyFill="1" applyBorder="1" applyAlignment="1">
      <alignment horizontal="center" vertical="center" textRotation="90" wrapText="1"/>
    </xf>
    <xf numFmtId="43" fontId="58" fillId="41" borderId="56" xfId="0" applyNumberFormat="1" applyFont="1" applyFill="1" applyBorder="1" applyAlignment="1">
      <alignment horizontal="center" vertical="center"/>
    </xf>
    <xf numFmtId="43" fontId="58" fillId="41" borderId="15" xfId="0" applyNumberFormat="1" applyFont="1" applyFill="1" applyBorder="1" applyAlignment="1">
      <alignment horizontal="center" vertical="center"/>
    </xf>
    <xf numFmtId="43" fontId="58" fillId="41" borderId="11" xfId="0" applyNumberFormat="1" applyFont="1" applyFill="1" applyBorder="1" applyAlignment="1">
      <alignment horizontal="center" vertical="center"/>
    </xf>
    <xf numFmtId="43" fontId="51" fillId="33" borderId="15" xfId="0" applyNumberFormat="1" applyFont="1" applyFill="1" applyBorder="1" applyAlignment="1">
      <alignment horizontal="center"/>
    </xf>
    <xf numFmtId="43" fontId="51" fillId="33" borderId="11" xfId="0" applyNumberFormat="1" applyFont="1" applyFill="1" applyBorder="1" applyAlignment="1">
      <alignment horizontal="center"/>
    </xf>
    <xf numFmtId="43" fontId="54" fillId="38" borderId="56" xfId="0" applyNumberFormat="1" applyFont="1" applyFill="1" applyBorder="1" applyAlignment="1">
      <alignment horizontal="left"/>
    </xf>
    <xf numFmtId="43" fontId="54" fillId="38" borderId="11" xfId="0" applyNumberFormat="1" applyFont="1" applyFill="1" applyBorder="1" applyAlignment="1">
      <alignment horizontal="left"/>
    </xf>
    <xf numFmtId="43" fontId="54" fillId="38" borderId="34" xfId="0" applyNumberFormat="1" applyFont="1" applyFill="1" applyBorder="1" applyAlignment="1">
      <alignment horizontal="left"/>
    </xf>
    <xf numFmtId="43" fontId="51" fillId="38" borderId="58" xfId="0" applyNumberFormat="1" applyFont="1" applyFill="1" applyBorder="1" applyAlignment="1">
      <alignment horizontal="left"/>
    </xf>
    <xf numFmtId="43" fontId="51" fillId="38" borderId="21" xfId="0" applyNumberFormat="1" applyFont="1" applyFill="1" applyBorder="1" applyAlignment="1">
      <alignment horizontal="left"/>
    </xf>
    <xf numFmtId="43" fontId="51" fillId="38" borderId="19" xfId="0" applyNumberFormat="1" applyFont="1" applyFill="1" applyBorder="1" applyAlignment="1">
      <alignment horizontal="left"/>
    </xf>
    <xf numFmtId="43" fontId="54" fillId="38" borderId="18" xfId="0" applyNumberFormat="1" applyFont="1" applyFill="1" applyBorder="1" applyAlignment="1">
      <alignment horizontal="left"/>
    </xf>
    <xf numFmtId="43" fontId="53" fillId="40" borderId="59" xfId="0" applyNumberFormat="1" applyFont="1" applyFill="1" applyBorder="1" applyAlignment="1">
      <alignment horizontal="center"/>
    </xf>
    <xf numFmtId="43" fontId="53" fillId="40" borderId="20" xfId="0" applyNumberFormat="1" applyFont="1" applyFill="1" applyBorder="1" applyAlignment="1">
      <alignment horizontal="center"/>
    </xf>
    <xf numFmtId="43" fontId="53" fillId="40" borderId="18" xfId="0" applyNumberFormat="1" applyFont="1" applyFill="1" applyBorder="1" applyAlignment="1">
      <alignment horizontal="center"/>
    </xf>
    <xf numFmtId="43" fontId="61" fillId="41" borderId="56" xfId="0" applyNumberFormat="1" applyFont="1" applyFill="1" applyBorder="1" applyAlignment="1">
      <alignment horizontal="left"/>
    </xf>
    <xf numFmtId="43" fontId="61" fillId="41" borderId="15" xfId="0" applyNumberFormat="1" applyFont="1" applyFill="1" applyBorder="1" applyAlignment="1">
      <alignment horizontal="left"/>
    </xf>
    <xf numFmtId="43" fontId="61" fillId="41" borderId="11" xfId="0" applyNumberFormat="1" applyFont="1" applyFill="1" applyBorder="1" applyAlignment="1">
      <alignment horizontal="left"/>
    </xf>
    <xf numFmtId="43" fontId="54" fillId="38" borderId="33" xfId="0" applyNumberFormat="1" applyFont="1" applyFill="1" applyBorder="1" applyAlignment="1">
      <alignment horizontal="left"/>
    </xf>
    <xf numFmtId="43" fontId="54" fillId="38" borderId="25" xfId="0" applyNumberFormat="1" applyFont="1" applyFill="1" applyBorder="1" applyAlignment="1">
      <alignment horizontal="left"/>
    </xf>
    <xf numFmtId="0" fontId="58" fillId="41" borderId="56" xfId="0" applyFont="1" applyFill="1" applyBorder="1" applyAlignment="1">
      <alignment horizontal="center" vertical="center"/>
    </xf>
    <xf numFmtId="0" fontId="58" fillId="41" borderId="15" xfId="0" applyFont="1" applyFill="1" applyBorder="1" applyAlignment="1">
      <alignment horizontal="center" vertical="center"/>
    </xf>
    <xf numFmtId="0" fontId="58" fillId="41" borderId="11" xfId="0" applyFont="1" applyFill="1" applyBorder="1" applyAlignment="1">
      <alignment horizontal="center" vertical="center"/>
    </xf>
    <xf numFmtId="43" fontId="51" fillId="36" borderId="56" xfId="0" applyNumberFormat="1" applyFont="1" applyFill="1" applyBorder="1" applyAlignment="1">
      <alignment horizontal="left"/>
    </xf>
    <xf numFmtId="43" fontId="51" fillId="36" borderId="15" xfId="0" applyNumberFormat="1" applyFont="1" applyFill="1" applyBorder="1" applyAlignment="1">
      <alignment horizontal="left"/>
    </xf>
    <xf numFmtId="43" fontId="51" fillId="36" borderId="11" xfId="0" applyNumberFormat="1" applyFont="1" applyFill="1" applyBorder="1" applyAlignment="1">
      <alignment horizontal="left"/>
    </xf>
    <xf numFmtId="43" fontId="53" fillId="38" borderId="56" xfId="0" applyNumberFormat="1" applyFont="1" applyFill="1" applyBorder="1" applyAlignment="1">
      <alignment horizontal="left"/>
    </xf>
    <xf numFmtId="43" fontId="53" fillId="38" borderId="11" xfId="0" applyNumberFormat="1" applyFont="1" applyFill="1" applyBorder="1" applyAlignment="1">
      <alignment horizontal="left"/>
    </xf>
    <xf numFmtId="43" fontId="60" fillId="38" borderId="56" xfId="0" applyNumberFormat="1" applyFont="1" applyFill="1" applyBorder="1" applyAlignment="1">
      <alignment horizontal="left"/>
    </xf>
    <xf numFmtId="43" fontId="60" fillId="38" borderId="11" xfId="0" applyNumberFormat="1" applyFont="1" applyFill="1" applyBorder="1" applyAlignment="1">
      <alignment horizontal="left"/>
    </xf>
    <xf numFmtId="43" fontId="53" fillId="13" borderId="25" xfId="0" applyNumberFormat="1" applyFont="1" applyFill="1" applyBorder="1" applyAlignment="1">
      <alignment/>
    </xf>
    <xf numFmtId="43" fontId="52" fillId="38" borderId="42" xfId="0" applyNumberFormat="1" applyFont="1" applyFill="1" applyBorder="1" applyAlignment="1">
      <alignment/>
    </xf>
    <xf numFmtId="43" fontId="63" fillId="38" borderId="60" xfId="0" applyNumberFormat="1" applyFont="1" applyFill="1" applyBorder="1" applyAlignment="1">
      <alignment/>
    </xf>
    <xf numFmtId="43" fontId="53" fillId="38" borderId="34" xfId="0" applyNumberFormat="1" applyFont="1" applyFill="1" applyBorder="1" applyAlignment="1">
      <alignment/>
    </xf>
    <xf numFmtId="43" fontId="63" fillId="38" borderId="61" xfId="0" applyNumberFormat="1" applyFont="1" applyFill="1" applyBorder="1" applyAlignment="1">
      <alignment/>
    </xf>
    <xf numFmtId="43" fontId="63" fillId="38" borderId="62" xfId="0" applyNumberFormat="1" applyFont="1" applyFill="1" applyBorder="1" applyAlignment="1">
      <alignment/>
    </xf>
    <xf numFmtId="43" fontId="53" fillId="36" borderId="25" xfId="0" applyNumberFormat="1" applyFont="1" applyFill="1" applyBorder="1" applyAlignment="1">
      <alignment/>
    </xf>
    <xf numFmtId="43" fontId="53" fillId="36" borderId="63" xfId="0" applyNumberFormat="1" applyFont="1" applyFill="1" applyBorder="1" applyAlignment="1">
      <alignment/>
    </xf>
    <xf numFmtId="43" fontId="52" fillId="36" borderId="64" xfId="0" applyNumberFormat="1" applyFont="1" applyFill="1" applyBorder="1" applyAlignment="1">
      <alignment/>
    </xf>
    <xf numFmtId="43" fontId="52" fillId="36" borderId="65" xfId="0" applyNumberFormat="1" applyFont="1" applyFill="1" applyBorder="1" applyAlignment="1">
      <alignment/>
    </xf>
    <xf numFmtId="43" fontId="54" fillId="34" borderId="28" xfId="0" applyNumberFormat="1" applyFont="1" applyFill="1" applyBorder="1" applyAlignment="1">
      <alignment horizontal="right"/>
    </xf>
    <xf numFmtId="43" fontId="55" fillId="34" borderId="23" xfId="0" applyNumberFormat="1" applyFont="1" applyFill="1" applyBorder="1" applyAlignment="1">
      <alignment horizontal="right"/>
    </xf>
    <xf numFmtId="43" fontId="55" fillId="34" borderId="29" xfId="0" applyNumberFormat="1" applyFont="1" applyFill="1" applyBorder="1" applyAlignment="1">
      <alignment horizontal="right"/>
    </xf>
    <xf numFmtId="43" fontId="55" fillId="34" borderId="30" xfId="0" applyNumberFormat="1" applyFont="1" applyFill="1" applyBorder="1" applyAlignment="1">
      <alignment horizontal="right"/>
    </xf>
    <xf numFmtId="43" fontId="55" fillId="34" borderId="26" xfId="0" applyNumberFormat="1" applyFont="1" applyFill="1" applyBorder="1" applyAlignment="1">
      <alignment horizontal="right"/>
    </xf>
    <xf numFmtId="43" fontId="53" fillId="36" borderId="66" xfId="0" applyNumberFormat="1" applyFont="1" applyFill="1" applyBorder="1" applyAlignment="1">
      <alignment/>
    </xf>
    <xf numFmtId="43" fontId="53" fillId="36" borderId="67" xfId="0" applyNumberFormat="1" applyFont="1" applyFill="1" applyBorder="1" applyAlignment="1">
      <alignment/>
    </xf>
    <xf numFmtId="43" fontId="59" fillId="8" borderId="68" xfId="0" applyNumberFormat="1" applyFont="1" applyFill="1" applyBorder="1" applyAlignment="1">
      <alignment/>
    </xf>
    <xf numFmtId="43" fontId="55" fillId="34" borderId="25" xfId="0" applyNumberFormat="1" applyFont="1" applyFill="1" applyBorder="1" applyAlignment="1">
      <alignment horizontal="right"/>
    </xf>
    <xf numFmtId="43" fontId="59" fillId="8" borderId="28" xfId="0" applyNumberFormat="1" applyFont="1" applyFill="1" applyBorder="1" applyAlignment="1">
      <alignment/>
    </xf>
    <xf numFmtId="43" fontId="59" fillId="8" borderId="23" xfId="0" applyNumberFormat="1" applyFont="1" applyFill="1" applyBorder="1" applyAlignment="1">
      <alignment/>
    </xf>
    <xf numFmtId="43" fontId="53" fillId="13" borderId="56" xfId="0" applyNumberFormat="1" applyFont="1" applyFill="1" applyBorder="1" applyAlignment="1">
      <alignment horizontal="right"/>
    </xf>
    <xf numFmtId="43" fontId="53" fillId="16" borderId="24" xfId="0" applyNumberFormat="1" applyFont="1" applyFill="1" applyBorder="1" applyAlignment="1">
      <alignment/>
    </xf>
    <xf numFmtId="43" fontId="54" fillId="38" borderId="69" xfId="0" applyNumberFormat="1" applyFont="1" applyFill="1" applyBorder="1" applyAlignment="1">
      <alignment horizontal="left"/>
    </xf>
    <xf numFmtId="43" fontId="55" fillId="34" borderId="7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0</xdr:col>
      <xdr:colOff>1543050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1695450</xdr:colOff>
      <xdr:row>84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67765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200</xdr:row>
      <xdr:rowOff>114300</xdr:rowOff>
    </xdr:from>
    <xdr:to>
      <xdr:col>0</xdr:col>
      <xdr:colOff>1809750</xdr:colOff>
      <xdr:row>203</xdr:row>
      <xdr:rowOff>47625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7089100"/>
          <a:ext cx="1600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200</xdr:row>
      <xdr:rowOff>0</xdr:rowOff>
    </xdr:from>
    <xdr:to>
      <xdr:col>0</xdr:col>
      <xdr:colOff>1838325</xdr:colOff>
      <xdr:row>203</xdr:row>
      <xdr:rowOff>76200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6974800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29"/>
  <sheetViews>
    <sheetView tabSelected="1" zoomScale="120" zoomScaleNormal="120" zoomScalePageLayoutView="0" workbookViewId="0" topLeftCell="A181">
      <selection activeCell="I9" sqref="I9"/>
    </sheetView>
  </sheetViews>
  <sheetFormatPr defaultColWidth="11.421875" defaultRowHeight="15"/>
  <cols>
    <col min="1" max="1" width="35.7109375" style="1" customWidth="1"/>
    <col min="2" max="2" width="9.57421875" style="3" customWidth="1"/>
    <col min="3" max="3" width="9.28125" style="24" customWidth="1"/>
    <col min="4" max="4" width="11.421875" style="24" customWidth="1"/>
    <col min="5" max="5" width="10.421875" style="24" customWidth="1"/>
    <col min="6" max="6" width="8.8515625" style="24" customWidth="1"/>
    <col min="7" max="7" width="6.00390625" style="24" customWidth="1"/>
    <col min="8" max="8" width="9.140625" style="24" customWidth="1"/>
    <col min="9" max="16384" width="11.421875" style="1" customWidth="1"/>
  </cols>
  <sheetData>
    <row r="1" ht="11.25"/>
    <row r="2" ht="11.25"/>
    <row r="3" ht="11.25"/>
    <row r="4" ht="12" thickBot="1"/>
    <row r="5" spans="1:5" ht="19.5" customHeight="1" thickBot="1">
      <c r="A5" s="165" t="s">
        <v>150</v>
      </c>
      <c r="B5" s="166"/>
      <c r="C5" s="166"/>
      <c r="D5" s="166"/>
      <c r="E5" s="167"/>
    </row>
    <row r="6" ht="12" thickBot="1"/>
    <row r="7" spans="1:5" ht="15.75" customHeight="1" thickBot="1">
      <c r="A7" s="2" t="s">
        <v>76</v>
      </c>
      <c r="B7" s="4" t="s">
        <v>77</v>
      </c>
      <c r="C7" s="148" t="s">
        <v>78</v>
      </c>
      <c r="D7" s="148"/>
      <c r="E7" s="149"/>
    </row>
    <row r="8" spans="1:5" ht="12" thickBot="1">
      <c r="A8" s="57" t="s">
        <v>0</v>
      </c>
      <c r="B8" s="5"/>
      <c r="C8" s="25"/>
      <c r="D8" s="26"/>
      <c r="E8" s="88">
        <f>SUM(D9:D45)</f>
        <v>245452.99000000002</v>
      </c>
    </row>
    <row r="9" spans="1:5" ht="12" thickBot="1">
      <c r="A9" s="58" t="s">
        <v>1</v>
      </c>
      <c r="B9" s="6"/>
      <c r="C9" s="28"/>
      <c r="D9" s="26">
        <f>SUM(C10:C18)</f>
        <v>120570.08000000002</v>
      </c>
      <c r="E9" s="29"/>
    </row>
    <row r="10" spans="1:5" ht="11.25">
      <c r="A10" s="59" t="s">
        <v>2</v>
      </c>
      <c r="B10" s="6"/>
      <c r="C10" s="28">
        <f>B11</f>
        <v>39976.21</v>
      </c>
      <c r="D10" s="30"/>
      <c r="E10" s="31"/>
    </row>
    <row r="11" spans="1:5" ht="11.25">
      <c r="A11" s="60" t="s">
        <v>2</v>
      </c>
      <c r="B11" s="7">
        <v>39976.21</v>
      </c>
      <c r="C11" s="32"/>
      <c r="D11" s="30"/>
      <c r="E11" s="31"/>
    </row>
    <row r="12" spans="1:5" ht="11.25">
      <c r="A12" s="59" t="s">
        <v>3</v>
      </c>
      <c r="B12" s="6"/>
      <c r="C12" s="28">
        <f>SUM(B13)</f>
        <v>52150.11</v>
      </c>
      <c r="D12" s="30"/>
      <c r="E12" s="31"/>
    </row>
    <row r="13" spans="1:5" ht="11.25">
      <c r="A13" s="60" t="s">
        <v>4</v>
      </c>
      <c r="B13" s="7">
        <v>52150.11</v>
      </c>
      <c r="C13" s="32"/>
      <c r="D13" s="30"/>
      <c r="E13" s="31"/>
    </row>
    <row r="14" spans="1:5" ht="11.25">
      <c r="A14" s="59" t="s">
        <v>5</v>
      </c>
      <c r="B14" s="6"/>
      <c r="C14" s="28">
        <f>SUM(B15:B16)</f>
        <v>28375.44</v>
      </c>
      <c r="D14" s="30"/>
      <c r="E14" s="31"/>
    </row>
    <row r="15" spans="1:5" ht="11.25">
      <c r="A15" s="60" t="s">
        <v>6</v>
      </c>
      <c r="B15" s="7">
        <v>1375.44</v>
      </c>
      <c r="C15" s="32"/>
      <c r="D15" s="30"/>
      <c r="E15" s="31"/>
    </row>
    <row r="16" spans="1:5" ht="11.25">
      <c r="A16" s="60" t="s">
        <v>7</v>
      </c>
      <c r="B16" s="7">
        <v>27000</v>
      </c>
      <c r="C16" s="32"/>
      <c r="D16" s="30"/>
      <c r="E16" s="31"/>
    </row>
    <row r="17" spans="1:5" ht="11.25">
      <c r="A17" s="59" t="s">
        <v>9</v>
      </c>
      <c r="B17" s="6"/>
      <c r="C17" s="28">
        <f>SUM(B18)</f>
        <v>68.32</v>
      </c>
      <c r="D17" s="30"/>
      <c r="E17" s="31"/>
    </row>
    <row r="18" spans="1:5" ht="12" thickBot="1">
      <c r="A18" s="61" t="s">
        <v>10</v>
      </c>
      <c r="B18" s="8">
        <v>68.32</v>
      </c>
      <c r="C18" s="33"/>
      <c r="D18" s="34"/>
      <c r="E18" s="35"/>
    </row>
    <row r="19" spans="1:5" ht="13.5" customHeight="1" thickBot="1">
      <c r="A19" s="62" t="s">
        <v>74</v>
      </c>
      <c r="B19" s="9"/>
      <c r="C19" s="36"/>
      <c r="D19" s="37">
        <f>SUM(C20:C48)</f>
        <v>124882.91</v>
      </c>
      <c r="E19" s="31"/>
    </row>
    <row r="20" spans="1:5" ht="11.25">
      <c r="A20" s="57" t="s">
        <v>116</v>
      </c>
      <c r="B20" s="5"/>
      <c r="C20" s="25">
        <f>SUM(B21:B22)</f>
        <v>24792.379999999997</v>
      </c>
      <c r="D20" s="38"/>
      <c r="E20" s="39"/>
    </row>
    <row r="21" spans="1:5" ht="11.25">
      <c r="A21" s="60" t="s">
        <v>117</v>
      </c>
      <c r="B21" s="7">
        <v>44939.28</v>
      </c>
      <c r="C21" s="32"/>
      <c r="D21" s="30"/>
      <c r="E21" s="31"/>
    </row>
    <row r="22" spans="1:5" ht="11.25">
      <c r="A22" s="60" t="s">
        <v>118</v>
      </c>
      <c r="B22" s="10">
        <v>-20146.9</v>
      </c>
      <c r="C22" s="32"/>
      <c r="D22" s="30"/>
      <c r="E22" s="31"/>
    </row>
    <row r="23" spans="1:5" ht="11.25">
      <c r="A23" s="59" t="s">
        <v>11</v>
      </c>
      <c r="B23" s="6"/>
      <c r="C23" s="28">
        <f>SUM(B24:B25)</f>
        <v>18921.57</v>
      </c>
      <c r="D23" s="30"/>
      <c r="E23" s="31"/>
    </row>
    <row r="24" spans="1:5" ht="11.25">
      <c r="A24" s="60" t="s">
        <v>12</v>
      </c>
      <c r="B24" s="7">
        <v>33977.83</v>
      </c>
      <c r="C24" s="32"/>
      <c r="D24" s="30"/>
      <c r="E24" s="31"/>
    </row>
    <row r="25" spans="1:5" ht="11.25">
      <c r="A25" s="60" t="s">
        <v>13</v>
      </c>
      <c r="B25" s="10">
        <v>-15056.26</v>
      </c>
      <c r="C25" s="32"/>
      <c r="D25" s="30"/>
      <c r="E25" s="31"/>
    </row>
    <row r="26" spans="1:5" ht="11.25">
      <c r="A26" s="60" t="s">
        <v>14</v>
      </c>
      <c r="B26" s="7"/>
      <c r="C26" s="28">
        <f>SUM(B27:B28)</f>
        <v>20438.65000000001</v>
      </c>
      <c r="D26" s="30"/>
      <c r="E26" s="31"/>
    </row>
    <row r="27" spans="1:5" ht="11.25">
      <c r="A27" s="60" t="s">
        <v>15</v>
      </c>
      <c r="B27" s="7">
        <v>88691.16</v>
      </c>
      <c r="C27" s="28"/>
      <c r="D27" s="30"/>
      <c r="E27" s="31"/>
    </row>
    <row r="28" spans="1:5" ht="11.25">
      <c r="A28" s="60" t="s">
        <v>16</v>
      </c>
      <c r="B28" s="7">
        <v>-68252.51</v>
      </c>
      <c r="C28" s="28"/>
      <c r="D28" s="30"/>
      <c r="E28" s="31"/>
    </row>
    <row r="29" spans="1:5" ht="11.25">
      <c r="A29" s="60" t="s">
        <v>151</v>
      </c>
      <c r="B29" s="7"/>
      <c r="C29" s="28">
        <f>B30+B31</f>
        <v>19934</v>
      </c>
      <c r="D29" s="30"/>
      <c r="E29" s="31"/>
    </row>
    <row r="30" spans="1:5" ht="11.25">
      <c r="A30" s="60" t="s">
        <v>152</v>
      </c>
      <c r="B30" s="7">
        <v>20000</v>
      </c>
      <c r="C30" s="28"/>
      <c r="D30" s="30"/>
      <c r="E30" s="31"/>
    </row>
    <row r="31" spans="1:5" ht="11.25">
      <c r="A31" s="60" t="s">
        <v>153</v>
      </c>
      <c r="B31" s="7">
        <v>-66</v>
      </c>
      <c r="C31" s="28"/>
      <c r="D31" s="30"/>
      <c r="E31" s="31"/>
    </row>
    <row r="32" spans="1:5" ht="11.25">
      <c r="A32" s="60" t="s">
        <v>17</v>
      </c>
      <c r="B32" s="7"/>
      <c r="C32" s="28">
        <f>SUM(B33:B34)</f>
        <v>2767.4800000000005</v>
      </c>
      <c r="D32" s="30"/>
      <c r="E32" s="31"/>
    </row>
    <row r="33" spans="1:5" ht="11.25">
      <c r="A33" s="60" t="s">
        <v>18</v>
      </c>
      <c r="B33" s="7">
        <v>4646.47</v>
      </c>
      <c r="C33" s="28"/>
      <c r="D33" s="30"/>
      <c r="E33" s="31"/>
    </row>
    <row r="34" spans="1:5" ht="11.25">
      <c r="A34" s="60" t="s">
        <v>19</v>
      </c>
      <c r="B34" s="10">
        <v>-1878.99</v>
      </c>
      <c r="C34" s="28"/>
      <c r="D34" s="30"/>
      <c r="E34" s="31"/>
    </row>
    <row r="35" spans="1:5" ht="11.25">
      <c r="A35" s="60" t="s">
        <v>20</v>
      </c>
      <c r="B35" s="7"/>
      <c r="C35" s="28">
        <f>SUM(B36:B37)</f>
        <v>2220.3599999999997</v>
      </c>
      <c r="D35" s="30"/>
      <c r="E35" s="31"/>
    </row>
    <row r="36" spans="1:5" ht="11.25">
      <c r="A36" s="60" t="s">
        <v>21</v>
      </c>
      <c r="B36" s="7">
        <v>3870</v>
      </c>
      <c r="C36" s="28"/>
      <c r="D36" s="30"/>
      <c r="E36" s="31"/>
    </row>
    <row r="37" spans="1:5" ht="11.25">
      <c r="A37" s="60" t="s">
        <v>22</v>
      </c>
      <c r="B37" s="10">
        <v>-1649.64</v>
      </c>
      <c r="C37" s="28"/>
      <c r="D37" s="30"/>
      <c r="E37" s="31"/>
    </row>
    <row r="38" spans="1:5" ht="11.25">
      <c r="A38" s="60" t="s">
        <v>23</v>
      </c>
      <c r="B38" s="7"/>
      <c r="C38" s="28">
        <f>SUM(B39:B40)</f>
        <v>921.52</v>
      </c>
      <c r="D38" s="30"/>
      <c r="E38" s="31"/>
    </row>
    <row r="39" spans="1:5" ht="11.25">
      <c r="A39" s="60" t="s">
        <v>24</v>
      </c>
      <c r="B39" s="7">
        <v>2198.98</v>
      </c>
      <c r="C39" s="28"/>
      <c r="D39" s="30"/>
      <c r="E39" s="31"/>
    </row>
    <row r="40" spans="1:5" ht="11.25">
      <c r="A40" s="60" t="s">
        <v>25</v>
      </c>
      <c r="B40" s="10">
        <v>-1277.46</v>
      </c>
      <c r="C40" s="28"/>
      <c r="D40" s="30"/>
      <c r="E40" s="31"/>
    </row>
    <row r="41" spans="1:5" ht="11.25">
      <c r="A41" s="60" t="s">
        <v>114</v>
      </c>
      <c r="B41" s="10"/>
      <c r="C41" s="28">
        <f>SUM(B42:B43)</f>
        <v>31336.59</v>
      </c>
      <c r="D41" s="30"/>
      <c r="E41" s="31"/>
    </row>
    <row r="42" spans="1:5" ht="11.25">
      <c r="A42" s="60" t="s">
        <v>115</v>
      </c>
      <c r="B42" s="10">
        <v>35691.72</v>
      </c>
      <c r="C42" s="28"/>
      <c r="D42" s="30"/>
      <c r="E42" s="31"/>
    </row>
    <row r="43" spans="1:5" ht="11.25">
      <c r="A43" s="60" t="s">
        <v>121</v>
      </c>
      <c r="B43" s="10">
        <v>-4355.13</v>
      </c>
      <c r="C43" s="28"/>
      <c r="D43" s="30"/>
      <c r="E43" s="31"/>
    </row>
    <row r="44" spans="1:5" ht="11.25">
      <c r="A44" s="60" t="s">
        <v>26</v>
      </c>
      <c r="B44" s="7"/>
      <c r="C44" s="28">
        <f>SUM(B45:B46)</f>
        <v>3550.36</v>
      </c>
      <c r="D44" s="30"/>
      <c r="E44" s="31"/>
    </row>
    <row r="45" spans="1:5" ht="11.25">
      <c r="A45" s="60" t="s">
        <v>27</v>
      </c>
      <c r="B45" s="7">
        <v>6630</v>
      </c>
      <c r="C45" s="32"/>
      <c r="D45" s="30"/>
      <c r="E45" s="31"/>
    </row>
    <row r="46" spans="1:5" ht="12" thickBot="1">
      <c r="A46" s="61" t="s">
        <v>28</v>
      </c>
      <c r="B46" s="11">
        <v>-3079.64</v>
      </c>
      <c r="C46" s="33"/>
      <c r="D46" s="34"/>
      <c r="E46" s="35"/>
    </row>
    <row r="47" spans="1:5" ht="11.25">
      <c r="A47" s="87" t="s">
        <v>102</v>
      </c>
      <c r="B47" s="15"/>
      <c r="C47" s="43">
        <f>SUM(B48:B49)</f>
        <v>0</v>
      </c>
      <c r="D47" s="30"/>
      <c r="E47" s="31"/>
    </row>
    <row r="48" spans="1:5" ht="11.25">
      <c r="A48" s="87" t="s">
        <v>103</v>
      </c>
      <c r="B48" s="15">
        <v>3116</v>
      </c>
      <c r="C48" s="43"/>
      <c r="D48" s="30"/>
      <c r="E48" s="31"/>
    </row>
    <row r="49" spans="1:5" ht="11.25">
      <c r="A49" s="65" t="s">
        <v>122</v>
      </c>
      <c r="B49" s="12">
        <v>-3116</v>
      </c>
      <c r="C49" s="40"/>
      <c r="D49" s="30"/>
      <c r="E49" s="31"/>
    </row>
    <row r="50" spans="1:5" ht="7.5" customHeight="1" thickBot="1">
      <c r="A50" s="63"/>
      <c r="B50" s="12"/>
      <c r="C50" s="40"/>
      <c r="D50" s="30"/>
      <c r="E50" s="31"/>
    </row>
    <row r="51" spans="1:5" ht="12" thickBot="1">
      <c r="A51" s="64" t="s">
        <v>29</v>
      </c>
      <c r="B51" s="13"/>
      <c r="C51" s="41"/>
      <c r="D51" s="26"/>
      <c r="E51" s="27">
        <f>SUM(C52:C74)</f>
        <v>86329.41</v>
      </c>
    </row>
    <row r="52" spans="1:5" ht="11.25">
      <c r="A52" s="178" t="s">
        <v>155</v>
      </c>
      <c r="B52" s="185"/>
      <c r="C52" s="181">
        <f>B53</f>
        <v>44523.26</v>
      </c>
      <c r="D52" s="37"/>
      <c r="E52" s="175"/>
    </row>
    <row r="53" spans="1:5" ht="11.25">
      <c r="A53" s="176" t="s">
        <v>154</v>
      </c>
      <c r="B53" s="186">
        <v>44523.26</v>
      </c>
      <c r="C53" s="182"/>
      <c r="D53" s="175"/>
      <c r="E53" s="175"/>
    </row>
    <row r="54" spans="1:5" ht="11.25">
      <c r="A54" s="177" t="s">
        <v>30</v>
      </c>
      <c r="B54" s="186"/>
      <c r="C54" s="182">
        <f>SUM(B55:B61)</f>
        <v>3466.8</v>
      </c>
      <c r="D54" s="31"/>
      <c r="E54" s="31"/>
    </row>
    <row r="55" spans="1:5" ht="11.25">
      <c r="A55" s="177" t="s">
        <v>156</v>
      </c>
      <c r="B55" s="187">
        <v>1.6</v>
      </c>
      <c r="C55" s="190"/>
      <c r="D55" s="30"/>
      <c r="E55" s="31"/>
    </row>
    <row r="56" spans="1:5" ht="11.25">
      <c r="A56" s="177" t="s">
        <v>130</v>
      </c>
      <c r="B56" s="187">
        <v>420.32</v>
      </c>
      <c r="C56" s="190"/>
      <c r="D56" s="30"/>
      <c r="E56" s="31"/>
    </row>
    <row r="57" spans="1:5" ht="11.25">
      <c r="A57" s="179" t="s">
        <v>95</v>
      </c>
      <c r="B57" s="186">
        <v>119.49</v>
      </c>
      <c r="C57" s="191"/>
      <c r="D57" s="30"/>
      <c r="E57" s="31"/>
    </row>
    <row r="58" spans="1:5" ht="11.25">
      <c r="A58" s="179" t="s">
        <v>97</v>
      </c>
      <c r="B58" s="186">
        <v>51</v>
      </c>
      <c r="C58" s="191"/>
      <c r="D58" s="30"/>
      <c r="E58" s="31"/>
    </row>
    <row r="59" spans="1:5" ht="11.25">
      <c r="A59" s="179" t="s">
        <v>96</v>
      </c>
      <c r="B59" s="186">
        <v>391.09</v>
      </c>
      <c r="C59" s="191"/>
      <c r="D59" s="30"/>
      <c r="E59" s="31"/>
    </row>
    <row r="60" spans="1:5" ht="11.25">
      <c r="A60" s="179" t="s">
        <v>31</v>
      </c>
      <c r="B60" s="186">
        <v>2383.3</v>
      </c>
      <c r="C60" s="191"/>
      <c r="D60" s="30"/>
      <c r="E60" s="31"/>
    </row>
    <row r="61" spans="1:5" ht="11.25">
      <c r="A61" s="179" t="s">
        <v>157</v>
      </c>
      <c r="B61" s="186">
        <v>100</v>
      </c>
      <c r="C61" s="191"/>
      <c r="D61" s="30"/>
      <c r="E61" s="31"/>
    </row>
    <row r="62" spans="1:5" ht="11.25">
      <c r="A62" s="179" t="s">
        <v>32</v>
      </c>
      <c r="B62" s="186"/>
      <c r="C62" s="191">
        <f>SUM(B63:B67)</f>
        <v>18194.59</v>
      </c>
      <c r="D62" s="30"/>
      <c r="E62" s="31"/>
    </row>
    <row r="63" spans="1:5" ht="11.25">
      <c r="A63" s="179" t="s">
        <v>33</v>
      </c>
      <c r="B63" s="186">
        <v>745.65</v>
      </c>
      <c r="C63" s="191"/>
      <c r="D63" s="30"/>
      <c r="E63" s="31"/>
    </row>
    <row r="64" spans="1:5" ht="11.25">
      <c r="A64" s="179" t="s">
        <v>34</v>
      </c>
      <c r="B64" s="186">
        <v>482.85</v>
      </c>
      <c r="C64" s="191"/>
      <c r="D64" s="30"/>
      <c r="E64" s="31"/>
    </row>
    <row r="65" spans="1:5" ht="11.25">
      <c r="A65" s="179" t="s">
        <v>35</v>
      </c>
      <c r="B65" s="186">
        <v>4265.31</v>
      </c>
      <c r="C65" s="191"/>
      <c r="D65" s="30"/>
      <c r="E65" s="31"/>
    </row>
    <row r="66" spans="1:5" ht="11.25">
      <c r="A66" s="179" t="s">
        <v>36</v>
      </c>
      <c r="B66" s="186">
        <v>5361.76</v>
      </c>
      <c r="C66" s="191"/>
      <c r="D66" s="30"/>
      <c r="E66" s="31"/>
    </row>
    <row r="67" spans="1:5" ht="11.25">
      <c r="A67" s="179" t="s">
        <v>37</v>
      </c>
      <c r="B67" s="186">
        <v>7339.02</v>
      </c>
      <c r="C67" s="191"/>
      <c r="D67" s="30"/>
      <c r="E67" s="31"/>
    </row>
    <row r="68" spans="1:5" ht="11.25">
      <c r="A68" s="179" t="s">
        <v>108</v>
      </c>
      <c r="B68" s="186"/>
      <c r="C68" s="191">
        <f>SUM(B69:B71)</f>
        <v>843.25</v>
      </c>
      <c r="D68" s="30"/>
      <c r="E68" s="31"/>
    </row>
    <row r="69" spans="1:5" ht="11.25">
      <c r="A69" s="179" t="s">
        <v>131</v>
      </c>
      <c r="B69" s="186">
        <v>15.9</v>
      </c>
      <c r="C69" s="191"/>
      <c r="D69" s="30"/>
      <c r="E69" s="31"/>
    </row>
    <row r="70" spans="1:5" ht="11.25">
      <c r="A70" s="179" t="s">
        <v>158</v>
      </c>
      <c r="B70" s="186">
        <v>103.18</v>
      </c>
      <c r="C70" s="191"/>
      <c r="D70" s="30"/>
      <c r="E70" s="31"/>
    </row>
    <row r="71" spans="1:5" ht="11.25">
      <c r="A71" s="179" t="s">
        <v>109</v>
      </c>
      <c r="B71" s="186">
        <v>724.17</v>
      </c>
      <c r="C71" s="191"/>
      <c r="D71" s="30"/>
      <c r="E71" s="31"/>
    </row>
    <row r="72" spans="1:5" ht="11.25">
      <c r="A72" s="179" t="s">
        <v>38</v>
      </c>
      <c r="B72" s="186"/>
      <c r="C72" s="191">
        <f>SUM(B73:B74)</f>
        <v>19301.510000000002</v>
      </c>
      <c r="D72" s="30"/>
      <c r="E72" s="31"/>
    </row>
    <row r="73" spans="1:5" ht="12" thickBot="1">
      <c r="A73" s="180" t="s">
        <v>112</v>
      </c>
      <c r="B73" s="188">
        <v>9650.75</v>
      </c>
      <c r="C73" s="183"/>
      <c r="D73" s="30"/>
      <c r="E73" s="31"/>
    </row>
    <row r="74" spans="1:5" ht="12" thickBot="1">
      <c r="A74" s="180" t="s">
        <v>113</v>
      </c>
      <c r="B74" s="189">
        <v>9650.76</v>
      </c>
      <c r="C74" s="184"/>
      <c r="D74" s="34"/>
      <c r="E74" s="35"/>
    </row>
    <row r="75" spans="1:5" ht="11.25">
      <c r="A75" s="66"/>
      <c r="B75" s="14"/>
      <c r="C75" s="42"/>
      <c r="D75" s="30"/>
      <c r="E75" s="31"/>
    </row>
    <row r="76" spans="1:5" ht="11.25">
      <c r="A76" s="58" t="s">
        <v>39</v>
      </c>
      <c r="B76" s="6"/>
      <c r="C76" s="28">
        <f>SUM(B77:B78)</f>
        <v>159134.97999999998</v>
      </c>
      <c r="D76" s="30"/>
      <c r="E76" s="31"/>
    </row>
    <row r="77" spans="1:5" ht="11.25">
      <c r="A77" s="60" t="s">
        <v>40</v>
      </c>
      <c r="B77" s="7">
        <v>72752.68</v>
      </c>
      <c r="C77" s="32"/>
      <c r="D77" s="30"/>
      <c r="E77" s="31"/>
    </row>
    <row r="78" spans="1:5" ht="11.25">
      <c r="A78" s="60" t="s">
        <v>75</v>
      </c>
      <c r="B78" s="7">
        <v>86382.3</v>
      </c>
      <c r="C78" s="32"/>
      <c r="D78" s="30"/>
      <c r="E78" s="31"/>
    </row>
    <row r="79" spans="1:5" ht="12" thickBot="1">
      <c r="A79" s="67"/>
      <c r="B79" s="15"/>
      <c r="C79" s="43"/>
      <c r="D79" s="30"/>
      <c r="E79" s="31"/>
    </row>
    <row r="80" spans="1:5" ht="12" thickBot="1">
      <c r="A80" s="68" t="s">
        <v>41</v>
      </c>
      <c r="B80" s="196">
        <f>SUM(B9:B79)</f>
        <v>490917.38000000006</v>
      </c>
      <c r="C80" s="26">
        <f>SUM(C9:C79)</f>
        <v>490917.38</v>
      </c>
      <c r="D80" s="44"/>
      <c r="E80" s="29"/>
    </row>
    <row r="81" ht="11.25">
      <c r="A81" s="24"/>
    </row>
    <row r="82" ht="11.25">
      <c r="A82" s="24"/>
    </row>
    <row r="83" ht="11.25">
      <c r="A83" s="24"/>
    </row>
    <row r="84" ht="7.5" customHeight="1" thickBot="1">
      <c r="A84" s="24"/>
    </row>
    <row r="85" spans="1:5" ht="16.5" thickBot="1">
      <c r="A85" s="145" t="s">
        <v>185</v>
      </c>
      <c r="B85" s="146"/>
      <c r="C85" s="146"/>
      <c r="D85" s="147"/>
      <c r="E85" s="45"/>
    </row>
    <row r="86" ht="2.25" customHeight="1" thickBot="1">
      <c r="A86" s="24"/>
    </row>
    <row r="87" spans="1:4" ht="15.75" thickBot="1">
      <c r="A87" s="168" t="s">
        <v>73</v>
      </c>
      <c r="B87" s="169"/>
      <c r="C87" s="170"/>
      <c r="D87" s="89">
        <v>895923.39</v>
      </c>
    </row>
    <row r="88" spans="1:4" ht="5.25" customHeight="1">
      <c r="A88" s="157"/>
      <c r="B88" s="158"/>
      <c r="C88" s="159"/>
      <c r="D88" s="46"/>
    </row>
    <row r="89" spans="1:4" ht="14.25" customHeight="1" thickBot="1">
      <c r="A89" s="153" t="s">
        <v>79</v>
      </c>
      <c r="B89" s="154"/>
      <c r="C89" s="155"/>
      <c r="D89" s="197"/>
    </row>
    <row r="90" spans="1:4" ht="15.75" customHeight="1" thickBot="1">
      <c r="A90" s="171" t="s">
        <v>70</v>
      </c>
      <c r="B90" s="172"/>
      <c r="C90" s="26">
        <f>SUM(B91:B109)</f>
        <v>126191.69999999998</v>
      </c>
      <c r="D90" s="46"/>
    </row>
    <row r="91" spans="1:4" ht="9.75" customHeight="1">
      <c r="A91" s="80" t="s">
        <v>42</v>
      </c>
      <c r="B91" s="16">
        <v>25941.52</v>
      </c>
      <c r="C91" s="47"/>
      <c r="D91" s="48"/>
    </row>
    <row r="92" spans="1:4" ht="9.75" customHeight="1">
      <c r="A92" s="81" t="s">
        <v>43</v>
      </c>
      <c r="B92" s="16">
        <v>9964.73</v>
      </c>
      <c r="C92" s="47"/>
      <c r="D92" s="48"/>
    </row>
    <row r="93" spans="1:4" ht="9.75" customHeight="1">
      <c r="A93" s="81" t="s">
        <v>44</v>
      </c>
      <c r="B93" s="16">
        <v>1513.4</v>
      </c>
      <c r="C93" s="47"/>
      <c r="D93" s="48"/>
    </row>
    <row r="94" spans="1:4" ht="9.75" customHeight="1">
      <c r="A94" s="81" t="s">
        <v>45</v>
      </c>
      <c r="B94" s="16">
        <v>2948.93</v>
      </c>
      <c r="C94" s="47"/>
      <c r="D94" s="48"/>
    </row>
    <row r="95" spans="1:4" ht="9.75" customHeight="1">
      <c r="A95" s="81" t="s">
        <v>119</v>
      </c>
      <c r="B95" s="16">
        <v>1040</v>
      </c>
      <c r="C95" s="47"/>
      <c r="D95" s="48"/>
    </row>
    <row r="96" spans="1:4" ht="9.75" customHeight="1">
      <c r="A96" s="81" t="s">
        <v>132</v>
      </c>
      <c r="B96" s="16">
        <v>1547.36</v>
      </c>
      <c r="C96" s="47"/>
      <c r="D96" s="48"/>
    </row>
    <row r="97" spans="1:4" ht="9.75" customHeight="1">
      <c r="A97" s="81" t="s">
        <v>125</v>
      </c>
      <c r="B97" s="16">
        <v>577</v>
      </c>
      <c r="C97" s="47"/>
      <c r="D97" s="48"/>
    </row>
    <row r="98" spans="1:4" ht="9.75" customHeight="1">
      <c r="A98" s="81" t="s">
        <v>126</v>
      </c>
      <c r="B98" s="16"/>
      <c r="C98" s="47"/>
      <c r="D98" s="48"/>
    </row>
    <row r="99" spans="1:4" ht="9.75" customHeight="1">
      <c r="A99" s="81" t="s">
        <v>46</v>
      </c>
      <c r="B99" s="16">
        <v>2403.32</v>
      </c>
      <c r="C99" s="47"/>
      <c r="D99" s="48"/>
    </row>
    <row r="100" spans="1:4" ht="9.75" customHeight="1">
      <c r="A100" s="81" t="s">
        <v>47</v>
      </c>
      <c r="B100" s="16">
        <v>4772.42</v>
      </c>
      <c r="C100" s="47"/>
      <c r="D100" s="48"/>
    </row>
    <row r="101" spans="1:4" ht="9.75" customHeight="1">
      <c r="A101" s="81" t="s">
        <v>35</v>
      </c>
      <c r="B101" s="16">
        <v>3024.44</v>
      </c>
      <c r="C101" s="47"/>
      <c r="D101" s="48"/>
    </row>
    <row r="102" spans="1:4" ht="9.75" customHeight="1">
      <c r="A102" s="81" t="s">
        <v>36</v>
      </c>
      <c r="B102" s="16">
        <v>1930.02</v>
      </c>
      <c r="C102" s="47"/>
      <c r="D102" s="48"/>
    </row>
    <row r="103" spans="1:4" ht="9.75" customHeight="1">
      <c r="A103" s="81" t="s">
        <v>48</v>
      </c>
      <c r="B103" s="16">
        <v>3023.21</v>
      </c>
      <c r="C103" s="47"/>
      <c r="D103" s="48"/>
    </row>
    <row r="104" spans="1:4" ht="9.75" customHeight="1">
      <c r="A104" s="81" t="s">
        <v>159</v>
      </c>
      <c r="B104" s="16">
        <v>2525.11</v>
      </c>
      <c r="C104" s="47"/>
      <c r="D104" s="48"/>
    </row>
    <row r="105" spans="1:4" ht="9.75" customHeight="1">
      <c r="A105" s="81" t="s">
        <v>128</v>
      </c>
      <c r="B105" s="16">
        <v>73.78</v>
      </c>
      <c r="C105" s="47"/>
      <c r="D105" s="48"/>
    </row>
    <row r="106" spans="1:4" ht="9.75" customHeight="1">
      <c r="A106" s="81" t="s">
        <v>49</v>
      </c>
      <c r="B106" s="16">
        <v>26770</v>
      </c>
      <c r="C106" s="47"/>
      <c r="D106" s="48"/>
    </row>
    <row r="107" spans="1:4" ht="9.75" customHeight="1">
      <c r="A107" s="81" t="s">
        <v>127</v>
      </c>
      <c r="B107" s="16">
        <v>1000</v>
      </c>
      <c r="C107" s="47"/>
      <c r="D107" s="48"/>
    </row>
    <row r="108" spans="1:4" ht="9.75" customHeight="1">
      <c r="A108" s="81" t="s">
        <v>160</v>
      </c>
      <c r="B108" s="16">
        <v>625</v>
      </c>
      <c r="C108" s="47"/>
      <c r="D108" s="48"/>
    </row>
    <row r="109" spans="1:4" ht="9.75" customHeight="1" thickBot="1">
      <c r="A109" s="81" t="s">
        <v>50</v>
      </c>
      <c r="B109" s="16">
        <v>36511.46</v>
      </c>
      <c r="C109" s="47"/>
      <c r="D109" s="48"/>
    </row>
    <row r="110" spans="1:4" ht="9.75" customHeight="1" thickBot="1">
      <c r="A110" s="150" t="s">
        <v>51</v>
      </c>
      <c r="B110" s="151"/>
      <c r="C110" s="49">
        <f>SUM(B111:B115)</f>
        <v>19859.04</v>
      </c>
      <c r="D110" s="48"/>
    </row>
    <row r="111" spans="1:4" ht="9.75" customHeight="1">
      <c r="A111" s="69" t="s">
        <v>52</v>
      </c>
      <c r="B111" s="16">
        <v>1813.34</v>
      </c>
      <c r="C111" s="47"/>
      <c r="D111" s="48"/>
    </row>
    <row r="112" spans="1:4" ht="9.75" customHeight="1">
      <c r="A112" s="70" t="s">
        <v>53</v>
      </c>
      <c r="B112" s="16">
        <v>1770.85</v>
      </c>
      <c r="C112" s="47"/>
      <c r="D112" s="48"/>
    </row>
    <row r="113" spans="1:4" ht="9.75" customHeight="1">
      <c r="A113" s="70" t="s">
        <v>54</v>
      </c>
      <c r="B113" s="16">
        <v>3182.34</v>
      </c>
      <c r="C113" s="47"/>
      <c r="D113" s="48"/>
    </row>
    <row r="114" spans="1:4" ht="9.75" customHeight="1">
      <c r="A114" s="70" t="s">
        <v>55</v>
      </c>
      <c r="B114" s="16">
        <v>6700.04</v>
      </c>
      <c r="C114" s="47"/>
      <c r="D114" s="48"/>
    </row>
    <row r="115" spans="1:4" ht="9.75" customHeight="1">
      <c r="A115" s="70" t="s">
        <v>56</v>
      </c>
      <c r="B115" s="16">
        <v>6392.47</v>
      </c>
      <c r="C115" s="47"/>
      <c r="D115" s="48"/>
    </row>
    <row r="116" spans="1:4" ht="9.75" customHeight="1" thickBot="1">
      <c r="A116" s="86" t="s">
        <v>104</v>
      </c>
      <c r="B116" s="83"/>
      <c r="C116" s="50"/>
      <c r="D116" s="48"/>
    </row>
    <row r="117" spans="1:4" ht="9.75" customHeight="1" thickBot="1">
      <c r="A117" s="90" t="s">
        <v>105</v>
      </c>
      <c r="B117" s="90"/>
      <c r="C117" s="49">
        <f>SUM(B118:B121)</f>
        <v>40024.25</v>
      </c>
      <c r="D117" s="48"/>
    </row>
    <row r="118" spans="1:4" ht="9.75" customHeight="1">
      <c r="A118" s="91" t="s">
        <v>133</v>
      </c>
      <c r="B118" s="16">
        <v>4850</v>
      </c>
      <c r="C118" s="50"/>
      <c r="D118" s="48"/>
    </row>
    <row r="119" spans="1:4" ht="9.75" customHeight="1">
      <c r="A119" s="91" t="s">
        <v>161</v>
      </c>
      <c r="B119" s="16">
        <v>3356.7</v>
      </c>
      <c r="C119" s="50"/>
      <c r="D119" s="48"/>
    </row>
    <row r="120" spans="1:4" ht="9.75" customHeight="1">
      <c r="A120" s="91" t="s">
        <v>162</v>
      </c>
      <c r="B120" s="16">
        <v>21524.98</v>
      </c>
      <c r="C120" s="50"/>
      <c r="D120" s="48"/>
    </row>
    <row r="121" spans="1:4" ht="9.75" customHeight="1">
      <c r="A121" s="91" t="s">
        <v>163</v>
      </c>
      <c r="B121" s="16">
        <v>10292.57</v>
      </c>
      <c r="C121" s="50"/>
      <c r="D121" s="48"/>
    </row>
    <row r="122" spans="1:4" ht="9.75" customHeight="1" thickBot="1">
      <c r="A122" s="86" t="s">
        <v>68</v>
      </c>
      <c r="B122" s="83"/>
      <c r="C122" s="50"/>
      <c r="D122" s="48"/>
    </row>
    <row r="123" spans="1:4" ht="9.75" customHeight="1" thickBot="1">
      <c r="A123" s="173" t="s">
        <v>26</v>
      </c>
      <c r="B123" s="174"/>
      <c r="C123" s="49">
        <f>SUM(B124:B125)</f>
        <v>420</v>
      </c>
      <c r="D123" s="48"/>
    </row>
    <row r="124" spans="1:4" ht="9.75" customHeight="1">
      <c r="A124" s="81" t="s">
        <v>119</v>
      </c>
      <c r="B124" s="16">
        <v>160</v>
      </c>
      <c r="C124" s="50"/>
      <c r="D124" s="48"/>
    </row>
    <row r="125" spans="1:4" ht="9.75" customHeight="1" thickBot="1">
      <c r="A125" s="81" t="s">
        <v>183</v>
      </c>
      <c r="B125" s="16">
        <v>260</v>
      </c>
      <c r="C125" s="50"/>
      <c r="D125" s="48"/>
    </row>
    <row r="126" spans="1:4" ht="9.75" customHeight="1" thickBot="1">
      <c r="A126" s="173" t="s">
        <v>110</v>
      </c>
      <c r="B126" s="174"/>
      <c r="C126" s="49">
        <f>SUM(B127:B134)</f>
        <v>55690.21</v>
      </c>
      <c r="D126" s="48"/>
    </row>
    <row r="127" spans="1:4" ht="9.75" customHeight="1">
      <c r="A127" s="80" t="s">
        <v>57</v>
      </c>
      <c r="B127" s="16">
        <v>18977.23</v>
      </c>
      <c r="C127" s="47"/>
      <c r="D127" s="48"/>
    </row>
    <row r="128" spans="1:4" ht="9.75" customHeight="1">
      <c r="A128" s="81" t="s">
        <v>47</v>
      </c>
      <c r="B128" s="16">
        <v>2392.04</v>
      </c>
      <c r="C128" s="47"/>
      <c r="D128" s="48"/>
    </row>
    <row r="129" spans="1:4" ht="9.75" customHeight="1">
      <c r="A129" s="81" t="s">
        <v>35</v>
      </c>
      <c r="B129" s="16">
        <v>1515.88</v>
      </c>
      <c r="C129" s="47"/>
      <c r="D129" s="48"/>
    </row>
    <row r="130" spans="1:4" ht="9.75" customHeight="1">
      <c r="A130" s="81" t="s">
        <v>36</v>
      </c>
      <c r="B130" s="16">
        <v>1190.17</v>
      </c>
      <c r="C130" s="47"/>
      <c r="D130" s="48"/>
    </row>
    <row r="131" spans="1:4" ht="9.75" customHeight="1">
      <c r="A131" s="81" t="s">
        <v>48</v>
      </c>
      <c r="B131" s="16">
        <v>1515.28</v>
      </c>
      <c r="C131" s="47"/>
      <c r="D131" s="48"/>
    </row>
    <row r="132" spans="1:4" ht="9.75" customHeight="1">
      <c r="A132" s="82" t="s">
        <v>44</v>
      </c>
      <c r="B132" s="16">
        <v>758.52</v>
      </c>
      <c r="C132" s="47"/>
      <c r="D132" s="48"/>
    </row>
    <row r="133" spans="1:4" ht="9.75" customHeight="1">
      <c r="A133" s="82" t="s">
        <v>164</v>
      </c>
      <c r="B133" s="16">
        <v>2400</v>
      </c>
      <c r="C133" s="47"/>
      <c r="D133" s="48"/>
    </row>
    <row r="134" spans="1:4" ht="9.75" customHeight="1" thickBot="1">
      <c r="A134" s="82" t="s">
        <v>58</v>
      </c>
      <c r="B134" s="16">
        <v>26941.09</v>
      </c>
      <c r="C134" s="47"/>
      <c r="D134" s="48"/>
    </row>
    <row r="135" spans="1:4" ht="9.75" customHeight="1" thickBot="1">
      <c r="A135" s="150" t="s">
        <v>59</v>
      </c>
      <c r="B135" s="151"/>
      <c r="C135" s="49">
        <f>SUM(B136:B141)</f>
        <v>34774.240000000005</v>
      </c>
      <c r="D135" s="48"/>
    </row>
    <row r="136" spans="1:4" ht="9.75" customHeight="1">
      <c r="A136" s="96" t="s">
        <v>57</v>
      </c>
      <c r="B136" s="94">
        <v>24219.92</v>
      </c>
      <c r="C136" s="47"/>
      <c r="D136" s="48"/>
    </row>
    <row r="137" spans="1:4" ht="9.75" customHeight="1">
      <c r="A137" s="97" t="s">
        <v>47</v>
      </c>
      <c r="B137" s="99">
        <v>3240.09</v>
      </c>
      <c r="C137" s="47"/>
      <c r="D137" s="48"/>
    </row>
    <row r="138" spans="1:4" ht="9.75" customHeight="1">
      <c r="A138" s="97" t="s">
        <v>35</v>
      </c>
      <c r="B138" s="99">
        <v>2063.63</v>
      </c>
      <c r="C138" s="47"/>
      <c r="D138" s="48"/>
    </row>
    <row r="139" spans="1:4" ht="9.75" customHeight="1">
      <c r="A139" s="97" t="s">
        <v>36</v>
      </c>
      <c r="B139" s="99">
        <v>2155.15</v>
      </c>
      <c r="C139" s="47"/>
      <c r="D139" s="48"/>
    </row>
    <row r="140" spans="1:4" ht="9.75" customHeight="1">
      <c r="A140" s="98" t="s">
        <v>34</v>
      </c>
      <c r="B140" s="99">
        <v>2062.79</v>
      </c>
      <c r="C140" s="47"/>
      <c r="D140" s="48"/>
    </row>
    <row r="141" spans="1:4" ht="9.75" customHeight="1" thickBot="1">
      <c r="A141" s="97" t="s">
        <v>44</v>
      </c>
      <c r="B141" s="100">
        <v>1032.66</v>
      </c>
      <c r="C141" s="47"/>
      <c r="D141" s="48"/>
    </row>
    <row r="142" spans="1:4" ht="9.75" customHeight="1" thickBot="1">
      <c r="A142" s="152" t="s">
        <v>60</v>
      </c>
      <c r="B142" s="151"/>
      <c r="C142" s="49">
        <f>SUM(B143:B144)</f>
        <v>182843.30000000002</v>
      </c>
      <c r="D142" s="48"/>
    </row>
    <row r="143" spans="1:4" ht="9.75" customHeight="1">
      <c r="A143" s="84" t="s">
        <v>61</v>
      </c>
      <c r="B143" s="17">
        <v>178837.2</v>
      </c>
      <c r="C143" s="47"/>
      <c r="D143" s="48"/>
    </row>
    <row r="144" spans="1:4" ht="10.5" customHeight="1" thickBot="1">
      <c r="A144" s="85" t="s">
        <v>80</v>
      </c>
      <c r="B144" s="18">
        <v>4006.1</v>
      </c>
      <c r="C144" s="47"/>
      <c r="D144" s="48"/>
    </row>
    <row r="145" spans="1:4" ht="9.75" customHeight="1" thickBot="1">
      <c r="A145" s="150" t="s">
        <v>62</v>
      </c>
      <c r="B145" s="151"/>
      <c r="C145" s="49">
        <f>SUM(B146:B148)</f>
        <v>5040.12</v>
      </c>
      <c r="D145" s="48"/>
    </row>
    <row r="146" spans="1:4" ht="9.75" customHeight="1">
      <c r="A146" s="92" t="s">
        <v>119</v>
      </c>
      <c r="B146" s="16">
        <v>4420.21</v>
      </c>
      <c r="C146" s="47"/>
      <c r="D146" s="48"/>
    </row>
    <row r="147" spans="1:4" ht="9.75" customHeight="1">
      <c r="A147" s="192" t="s">
        <v>165</v>
      </c>
      <c r="B147" s="16">
        <v>326.19</v>
      </c>
      <c r="C147" s="47"/>
      <c r="D147" s="48"/>
    </row>
    <row r="148" spans="1:4" ht="9.75" customHeight="1" thickBot="1">
      <c r="A148" s="80" t="s">
        <v>46</v>
      </c>
      <c r="B148" s="16">
        <v>293.72</v>
      </c>
      <c r="C148" s="47"/>
      <c r="D148" s="48"/>
    </row>
    <row r="149" spans="1:4" ht="9.75" customHeight="1" thickBot="1">
      <c r="A149" s="150" t="s">
        <v>106</v>
      </c>
      <c r="B149" s="156"/>
      <c r="C149" s="49">
        <f>SUM(B150:B155)</f>
        <v>13510.95</v>
      </c>
      <c r="D149" s="48"/>
    </row>
    <row r="150" spans="1:4" ht="9.75" customHeight="1">
      <c r="A150" s="194" t="s">
        <v>107</v>
      </c>
      <c r="B150" s="17">
        <v>2422.29</v>
      </c>
      <c r="C150" s="93"/>
      <c r="D150" s="48"/>
    </row>
    <row r="151" spans="1:4" ht="9.75" customHeight="1">
      <c r="A151" s="195" t="s">
        <v>45</v>
      </c>
      <c r="B151" s="193">
        <v>490.82</v>
      </c>
      <c r="C151" s="93"/>
      <c r="D151" s="48"/>
    </row>
    <row r="152" spans="1:4" ht="9.75" customHeight="1">
      <c r="A152" s="195" t="s">
        <v>119</v>
      </c>
      <c r="B152" s="193">
        <v>63.17</v>
      </c>
      <c r="C152" s="93"/>
      <c r="D152" s="48"/>
    </row>
    <row r="153" spans="1:4" ht="9.75" customHeight="1">
      <c r="A153" s="195" t="s">
        <v>165</v>
      </c>
      <c r="B153" s="193">
        <v>574.83</v>
      </c>
      <c r="C153" s="93"/>
      <c r="D153" s="48"/>
    </row>
    <row r="154" spans="1:4" ht="9.75" customHeight="1">
      <c r="A154" s="195" t="s">
        <v>166</v>
      </c>
      <c r="B154" s="193">
        <v>8351.85</v>
      </c>
      <c r="C154" s="93"/>
      <c r="D154" s="48"/>
    </row>
    <row r="155" spans="1:4" ht="9.75" customHeight="1" thickBot="1">
      <c r="A155" s="85" t="s">
        <v>134</v>
      </c>
      <c r="B155" s="18">
        <v>1607.99</v>
      </c>
      <c r="C155" s="93"/>
      <c r="D155" s="48"/>
    </row>
    <row r="156" spans="1:4" ht="9.75" customHeight="1" thickBot="1">
      <c r="A156" s="163" t="s">
        <v>135</v>
      </c>
      <c r="B156" s="164"/>
      <c r="C156" s="49">
        <f>SUM(B157:B164)</f>
        <v>126504.48999999999</v>
      </c>
      <c r="D156" s="48"/>
    </row>
    <row r="157" spans="1:4" ht="9.75" customHeight="1">
      <c r="A157" s="97" t="s">
        <v>136</v>
      </c>
      <c r="B157" s="94">
        <v>7280</v>
      </c>
      <c r="C157" s="93"/>
      <c r="D157" s="48"/>
    </row>
    <row r="158" spans="1:4" ht="9.75" customHeight="1">
      <c r="A158" s="97" t="s">
        <v>137</v>
      </c>
      <c r="B158" s="99">
        <v>553.05</v>
      </c>
      <c r="C158" s="93"/>
      <c r="D158" s="48"/>
    </row>
    <row r="159" spans="1:4" ht="9.75" customHeight="1">
      <c r="A159" s="97" t="s">
        <v>167</v>
      </c>
      <c r="B159" s="99">
        <v>28179.84</v>
      </c>
      <c r="C159" s="93"/>
      <c r="D159" s="48"/>
    </row>
    <row r="160" spans="1:4" ht="9.75" customHeight="1">
      <c r="A160" s="97" t="s">
        <v>138</v>
      </c>
      <c r="B160" s="99">
        <v>43375.6</v>
      </c>
      <c r="C160" s="93"/>
      <c r="D160" s="48"/>
    </row>
    <row r="161" spans="1:4" ht="9.75" customHeight="1">
      <c r="A161" s="98" t="s">
        <v>168</v>
      </c>
      <c r="B161" s="99">
        <v>8092.08</v>
      </c>
      <c r="C161" s="93"/>
      <c r="D161" s="48"/>
    </row>
    <row r="162" spans="1:4" ht="9.75" customHeight="1">
      <c r="A162" s="98" t="s">
        <v>169</v>
      </c>
      <c r="B162" s="99">
        <v>960</v>
      </c>
      <c r="C162" s="93"/>
      <c r="D162" s="48"/>
    </row>
    <row r="163" spans="1:4" ht="9.75" customHeight="1">
      <c r="A163" s="98" t="s">
        <v>170</v>
      </c>
      <c r="B163" s="99">
        <v>21167.55</v>
      </c>
      <c r="C163" s="93"/>
      <c r="D163" s="48"/>
    </row>
    <row r="164" spans="1:4" ht="9.75" customHeight="1" thickBot="1">
      <c r="A164" s="98" t="s">
        <v>139</v>
      </c>
      <c r="B164" s="100">
        <v>16896.37</v>
      </c>
      <c r="C164" s="93"/>
      <c r="D164" s="48"/>
    </row>
    <row r="165" spans="1:4" ht="9.75" customHeight="1" thickBot="1">
      <c r="A165" s="163" t="s">
        <v>180</v>
      </c>
      <c r="B165" s="164"/>
      <c r="C165" s="49">
        <f>SUM(B166:B168)</f>
        <v>56095.14</v>
      </c>
      <c r="D165" s="48"/>
    </row>
    <row r="166" spans="1:4" ht="9.75" customHeight="1">
      <c r="A166" s="81" t="s">
        <v>181</v>
      </c>
      <c r="B166" s="17">
        <v>54310.69</v>
      </c>
      <c r="C166" s="93"/>
      <c r="D166" s="48"/>
    </row>
    <row r="167" spans="1:4" ht="9.75" customHeight="1">
      <c r="A167" s="81" t="s">
        <v>182</v>
      </c>
      <c r="B167" s="199">
        <v>1445.82</v>
      </c>
      <c r="C167" s="93"/>
      <c r="D167" s="48"/>
    </row>
    <row r="168" spans="1:4" ht="9.75" customHeight="1" thickBot="1">
      <c r="A168" s="81" t="s">
        <v>46</v>
      </c>
      <c r="B168" s="18">
        <v>338.63</v>
      </c>
      <c r="C168" s="93"/>
      <c r="D168" s="48"/>
    </row>
    <row r="169" spans="1:4" ht="9.75" customHeight="1" thickBot="1">
      <c r="A169" s="198" t="s">
        <v>63</v>
      </c>
      <c r="B169" s="142"/>
      <c r="C169" s="95">
        <f>SUM(B170:B182)</f>
        <v>136217.49</v>
      </c>
      <c r="D169" s="48"/>
    </row>
    <row r="170" spans="1:4" ht="9.75" customHeight="1">
      <c r="A170" s="80" t="s">
        <v>64</v>
      </c>
      <c r="B170" s="16">
        <v>37090</v>
      </c>
      <c r="C170" s="47"/>
      <c r="D170" s="48"/>
    </row>
    <row r="171" spans="1:4" ht="9.75" customHeight="1">
      <c r="A171" s="80" t="s">
        <v>140</v>
      </c>
      <c r="B171" s="16">
        <v>426.18</v>
      </c>
      <c r="C171" s="47"/>
      <c r="D171" s="48"/>
    </row>
    <row r="172" spans="1:4" ht="9.75" customHeight="1">
      <c r="A172" s="81" t="s">
        <v>10</v>
      </c>
      <c r="B172" s="16">
        <v>2388.03</v>
      </c>
      <c r="C172" s="47"/>
      <c r="D172" s="48"/>
    </row>
    <row r="173" spans="1:4" ht="9.75" customHeight="1">
      <c r="A173" s="81" t="s">
        <v>65</v>
      </c>
      <c r="B173" s="16">
        <v>5992.9</v>
      </c>
      <c r="C173" s="47"/>
      <c r="D173" s="48"/>
    </row>
    <row r="174" spans="1:4" ht="9.75" customHeight="1">
      <c r="A174" s="81" t="s">
        <v>171</v>
      </c>
      <c r="B174" s="16">
        <v>4045</v>
      </c>
      <c r="C174" s="47"/>
      <c r="D174" s="48"/>
    </row>
    <row r="175" spans="1:4" ht="9.75" customHeight="1">
      <c r="A175" s="81" t="s">
        <v>66</v>
      </c>
      <c r="B175" s="16">
        <v>247.09</v>
      </c>
      <c r="C175" s="47"/>
      <c r="D175" s="48"/>
    </row>
    <row r="176" spans="1:4" ht="9.75" customHeight="1">
      <c r="A176" s="81" t="s">
        <v>123</v>
      </c>
      <c r="B176" s="16">
        <v>17918.47</v>
      </c>
      <c r="C176" s="47"/>
      <c r="D176" s="48"/>
    </row>
    <row r="177" spans="1:4" ht="9.75" customHeight="1">
      <c r="A177" s="81" t="s">
        <v>67</v>
      </c>
      <c r="B177" s="16">
        <v>3598.39</v>
      </c>
      <c r="C177" s="47"/>
      <c r="D177" s="48"/>
    </row>
    <row r="178" spans="1:4" ht="9.75" customHeight="1">
      <c r="A178" s="81" t="s">
        <v>141</v>
      </c>
      <c r="B178" s="16">
        <v>15696.6</v>
      </c>
      <c r="C178" s="47"/>
      <c r="D178" s="48"/>
    </row>
    <row r="179" spans="1:4" ht="9.75" customHeight="1">
      <c r="A179" s="81" t="s">
        <v>142</v>
      </c>
      <c r="B179" s="16">
        <v>484.98</v>
      </c>
      <c r="C179" s="47"/>
      <c r="D179" s="48"/>
    </row>
    <row r="180" spans="1:4" ht="9.75" customHeight="1">
      <c r="A180" s="81" t="s">
        <v>8</v>
      </c>
      <c r="B180" s="16">
        <v>36723.48</v>
      </c>
      <c r="C180" s="47"/>
      <c r="D180" s="48"/>
    </row>
    <row r="181" spans="1:4" ht="9.75" customHeight="1">
      <c r="A181" s="81" t="s">
        <v>143</v>
      </c>
      <c r="B181" s="16">
        <v>1162.49</v>
      </c>
      <c r="C181" s="47"/>
      <c r="D181" s="48"/>
    </row>
    <row r="182" spans="1:4" ht="9.75" customHeight="1" thickBot="1">
      <c r="A182" s="81" t="s">
        <v>144</v>
      </c>
      <c r="B182" s="16">
        <v>10443.88</v>
      </c>
      <c r="C182" s="47"/>
      <c r="D182" s="48"/>
    </row>
    <row r="183" spans="1:4" ht="9.75" customHeight="1" thickBot="1">
      <c r="A183" s="150" t="s">
        <v>69</v>
      </c>
      <c r="B183" s="151"/>
      <c r="C183" s="49">
        <f>SUM(B184:B189)</f>
        <v>11187.84</v>
      </c>
      <c r="D183" s="48"/>
    </row>
    <row r="184" spans="1:4" ht="9.75" customHeight="1">
      <c r="A184" s="80" t="s">
        <v>120</v>
      </c>
      <c r="B184" s="16">
        <v>8915.29</v>
      </c>
      <c r="C184" s="47"/>
      <c r="D184" s="48"/>
    </row>
    <row r="185" spans="1:4" ht="9.75" customHeight="1">
      <c r="A185" s="80" t="s">
        <v>172</v>
      </c>
      <c r="B185" s="16">
        <v>145.66</v>
      </c>
      <c r="C185" s="47"/>
      <c r="D185" s="48"/>
    </row>
    <row r="186" spans="1:4" ht="9.75" customHeight="1">
      <c r="A186" s="80" t="s">
        <v>173</v>
      </c>
      <c r="B186" s="16">
        <v>66</v>
      </c>
      <c r="C186" s="47"/>
      <c r="D186" s="48"/>
    </row>
    <row r="187" spans="1:4" ht="9.75" customHeight="1">
      <c r="A187" s="80" t="s">
        <v>178</v>
      </c>
      <c r="B187" s="16">
        <v>177.52</v>
      </c>
      <c r="C187" s="47"/>
      <c r="D187" s="48"/>
    </row>
    <row r="188" spans="1:4" ht="9.75" customHeight="1">
      <c r="A188" s="80" t="s">
        <v>179</v>
      </c>
      <c r="B188" s="16">
        <v>1636.66</v>
      </c>
      <c r="C188" s="47"/>
      <c r="D188" s="48"/>
    </row>
    <row r="189" spans="1:4" ht="9.75" customHeight="1" thickBot="1">
      <c r="A189" s="80" t="s">
        <v>145</v>
      </c>
      <c r="B189" s="16">
        <v>246.71</v>
      </c>
      <c r="C189" s="47"/>
      <c r="D189" s="48"/>
    </row>
    <row r="190" spans="1:4" ht="9.75" customHeight="1" thickBot="1">
      <c r="A190" s="150" t="s">
        <v>174</v>
      </c>
      <c r="B190" s="151"/>
      <c r="C190" s="49">
        <f>SUM(B191:B193)</f>
        <v>1182.3200000000002</v>
      </c>
      <c r="D190" s="48"/>
    </row>
    <row r="191" spans="1:4" ht="9.75" customHeight="1">
      <c r="A191" s="80" t="s">
        <v>175</v>
      </c>
      <c r="B191" s="16">
        <v>308.47</v>
      </c>
      <c r="C191" s="47"/>
      <c r="D191" s="48"/>
    </row>
    <row r="192" spans="1:4" ht="9.75" customHeight="1">
      <c r="A192" s="80" t="s">
        <v>176</v>
      </c>
      <c r="B192" s="16">
        <v>122</v>
      </c>
      <c r="C192" s="47"/>
      <c r="D192" s="48"/>
    </row>
    <row r="193" spans="1:4" ht="9.75" customHeight="1">
      <c r="A193" s="80" t="s">
        <v>177</v>
      </c>
      <c r="B193" s="16">
        <v>751.85</v>
      </c>
      <c r="C193" s="47"/>
      <c r="D193" s="48"/>
    </row>
    <row r="194" spans="1:4" ht="9.75" customHeight="1" thickBot="1">
      <c r="A194" s="81"/>
      <c r="B194" s="16"/>
      <c r="C194" s="47"/>
      <c r="D194" s="48"/>
    </row>
    <row r="195" spans="1:4" ht="15.75" customHeight="1" thickBot="1">
      <c r="A195" s="139" t="s">
        <v>71</v>
      </c>
      <c r="B195" s="140"/>
      <c r="C195" s="141"/>
      <c r="D195" s="51">
        <f>SUM(C90:C194)</f>
        <v>809541.09</v>
      </c>
    </row>
    <row r="196" spans="1:4" ht="15" customHeight="1" thickBot="1">
      <c r="A196" s="160" t="s">
        <v>72</v>
      </c>
      <c r="B196" s="161"/>
      <c r="C196" s="162"/>
      <c r="D196" s="52">
        <f>D87-D195</f>
        <v>86382.30000000005</v>
      </c>
    </row>
    <row r="197" ht="11.25">
      <c r="A197" s="24"/>
    </row>
    <row r="198" ht="12" thickBot="1">
      <c r="A198" s="24"/>
    </row>
    <row r="199" spans="1:8" ht="12.75" thickBot="1">
      <c r="A199" s="71"/>
      <c r="B199" s="19"/>
      <c r="C199" s="19"/>
      <c r="D199" s="19"/>
      <c r="E199" s="19"/>
      <c r="F199" s="19"/>
      <c r="G199" s="19"/>
      <c r="H199" s="53"/>
    </row>
    <row r="200" spans="1:8" ht="12">
      <c r="A200" s="71"/>
      <c r="B200" s="19"/>
      <c r="C200" s="19"/>
      <c r="D200" s="19"/>
      <c r="E200" s="19"/>
      <c r="F200" s="19"/>
      <c r="G200" s="19"/>
      <c r="H200" s="53"/>
    </row>
    <row r="201" spans="1:8" ht="12">
      <c r="A201" s="72"/>
      <c r="B201" s="20"/>
      <c r="C201" s="20"/>
      <c r="D201" s="20"/>
      <c r="E201" s="20"/>
      <c r="F201" s="20"/>
      <c r="G201" s="20"/>
      <c r="H201" s="54"/>
    </row>
    <row r="202" spans="1:8" ht="12">
      <c r="A202" s="72"/>
      <c r="B202" s="20"/>
      <c r="C202" s="20"/>
      <c r="D202" s="20"/>
      <c r="E202" s="20"/>
      <c r="F202" s="20"/>
      <c r="G202" s="20"/>
      <c r="H202" s="54"/>
    </row>
    <row r="203" spans="1:8" ht="12">
      <c r="A203" s="72"/>
      <c r="B203" s="137" t="s">
        <v>184</v>
      </c>
      <c r="C203" s="137"/>
      <c r="D203" s="137"/>
      <c r="E203" s="137"/>
      <c r="F203" s="137"/>
      <c r="G203" s="137"/>
      <c r="H203" s="138"/>
    </row>
    <row r="204" spans="1:8" ht="12.75" thickBot="1">
      <c r="A204" s="73"/>
      <c r="B204" s="21"/>
      <c r="C204" s="21"/>
      <c r="D204" s="21"/>
      <c r="E204" s="21"/>
      <c r="F204" s="21"/>
      <c r="G204" s="21"/>
      <c r="H204" s="55"/>
    </row>
    <row r="205" spans="1:8" ht="83.25" customHeight="1" thickBot="1">
      <c r="A205" s="74" t="s">
        <v>81</v>
      </c>
      <c r="B205" s="22" t="s">
        <v>82</v>
      </c>
      <c r="C205" s="135" t="s">
        <v>83</v>
      </c>
      <c r="D205" s="136"/>
      <c r="E205" s="143" t="s">
        <v>111</v>
      </c>
      <c r="F205" s="144"/>
      <c r="G205" s="135" t="s">
        <v>84</v>
      </c>
      <c r="H205" s="136"/>
    </row>
    <row r="206" spans="1:8" ht="12.75" thickBot="1">
      <c r="A206" s="105"/>
      <c r="B206" s="106" t="s">
        <v>85</v>
      </c>
      <c r="C206" s="107" t="s">
        <v>86</v>
      </c>
      <c r="D206" s="108" t="s">
        <v>87</v>
      </c>
      <c r="E206" s="107" t="s">
        <v>86</v>
      </c>
      <c r="F206" s="108" t="s">
        <v>87</v>
      </c>
      <c r="G206" s="107" t="s">
        <v>86</v>
      </c>
      <c r="H206" s="109" t="s">
        <v>87</v>
      </c>
    </row>
    <row r="207" spans="1:8" ht="11.25">
      <c r="A207" s="115" t="s">
        <v>88</v>
      </c>
      <c r="B207" s="116">
        <v>4682.88</v>
      </c>
      <c r="C207" s="117"/>
      <c r="D207" s="118">
        <f aca="true" t="shared" si="0" ref="D207:D214">B207*C207</f>
        <v>0</v>
      </c>
      <c r="E207" s="119">
        <v>1</v>
      </c>
      <c r="F207" s="120">
        <f>E207*B207</f>
        <v>4682.88</v>
      </c>
      <c r="G207" s="121"/>
      <c r="H207" s="122">
        <f aca="true" t="shared" si="1" ref="H207:H216">G207*B207</f>
        <v>0</v>
      </c>
    </row>
    <row r="208" spans="1:8" ht="11.25">
      <c r="A208" s="123" t="s">
        <v>100</v>
      </c>
      <c r="B208" s="111">
        <v>1200</v>
      </c>
      <c r="C208" s="112"/>
      <c r="D208" s="113">
        <f t="shared" si="0"/>
        <v>0</v>
      </c>
      <c r="E208" s="114"/>
      <c r="F208" s="103">
        <f aca="true" t="shared" si="2" ref="F208:F221">E208*B208</f>
        <v>0</v>
      </c>
      <c r="G208" s="79">
        <v>1</v>
      </c>
      <c r="H208" s="102">
        <f t="shared" si="1"/>
        <v>1200</v>
      </c>
    </row>
    <row r="209" spans="1:8" ht="11.25">
      <c r="A209" s="123" t="s">
        <v>146</v>
      </c>
      <c r="B209" s="111">
        <v>4822.2</v>
      </c>
      <c r="C209" s="112"/>
      <c r="D209" s="113">
        <f t="shared" si="0"/>
        <v>0</v>
      </c>
      <c r="E209" s="114">
        <v>1</v>
      </c>
      <c r="F209" s="103">
        <f t="shared" si="2"/>
        <v>4822.2</v>
      </c>
      <c r="G209" s="79"/>
      <c r="H209" s="102"/>
    </row>
    <row r="210" spans="1:8" ht="11.25">
      <c r="A210" s="123" t="s">
        <v>147</v>
      </c>
      <c r="B210" s="111">
        <v>4643.06</v>
      </c>
      <c r="C210" s="112">
        <v>1</v>
      </c>
      <c r="D210" s="113">
        <f t="shared" si="0"/>
        <v>4643.06</v>
      </c>
      <c r="E210" s="114"/>
      <c r="F210" s="103"/>
      <c r="G210" s="79"/>
      <c r="H210" s="102"/>
    </row>
    <row r="211" spans="1:8" ht="11.25">
      <c r="A211" s="123" t="s">
        <v>89</v>
      </c>
      <c r="B211" s="111">
        <v>8408.64</v>
      </c>
      <c r="C211" s="112">
        <v>0.33</v>
      </c>
      <c r="D211" s="113">
        <f t="shared" si="0"/>
        <v>2774.8512</v>
      </c>
      <c r="E211" s="114">
        <v>0.3</v>
      </c>
      <c r="F211" s="103">
        <f aca="true" t="shared" si="3" ref="F211:F216">E211*B211</f>
        <v>2522.5919999999996</v>
      </c>
      <c r="G211" s="79">
        <v>0.37</v>
      </c>
      <c r="H211" s="102">
        <f t="shared" si="1"/>
        <v>3111.1967999999997</v>
      </c>
    </row>
    <row r="212" spans="1:8" ht="11.25">
      <c r="A212" s="123" t="s">
        <v>124</v>
      </c>
      <c r="B212" s="111">
        <v>2360.88</v>
      </c>
      <c r="C212" s="112">
        <v>1</v>
      </c>
      <c r="D212" s="113">
        <f t="shared" si="0"/>
        <v>2360.88</v>
      </c>
      <c r="E212" s="114"/>
      <c r="F212" s="103">
        <f t="shared" si="3"/>
        <v>0</v>
      </c>
      <c r="G212" s="79"/>
      <c r="H212" s="102">
        <f t="shared" si="1"/>
        <v>0</v>
      </c>
    </row>
    <row r="213" spans="1:8" ht="11.25">
      <c r="A213" s="123" t="s">
        <v>90</v>
      </c>
      <c r="B213" s="111">
        <v>5200</v>
      </c>
      <c r="C213" s="112">
        <v>0.33</v>
      </c>
      <c r="D213" s="113">
        <f t="shared" si="0"/>
        <v>1716</v>
      </c>
      <c r="E213" s="114">
        <v>0.33</v>
      </c>
      <c r="F213" s="103">
        <f t="shared" si="3"/>
        <v>1716</v>
      </c>
      <c r="G213" s="79">
        <v>0.34</v>
      </c>
      <c r="H213" s="102">
        <f t="shared" si="1"/>
        <v>1768.0000000000002</v>
      </c>
    </row>
    <row r="214" spans="1:8" ht="11.25">
      <c r="A214" s="123" t="s">
        <v>91</v>
      </c>
      <c r="B214" s="111">
        <v>4819.12</v>
      </c>
      <c r="C214" s="112">
        <v>0.3</v>
      </c>
      <c r="D214" s="113">
        <f t="shared" si="0"/>
        <v>1445.7359999999999</v>
      </c>
      <c r="E214" s="114">
        <v>0.4</v>
      </c>
      <c r="F214" s="103">
        <f t="shared" si="3"/>
        <v>1927.6480000000001</v>
      </c>
      <c r="G214" s="79">
        <v>0.3</v>
      </c>
      <c r="H214" s="102">
        <f t="shared" si="1"/>
        <v>1445.7359999999999</v>
      </c>
    </row>
    <row r="215" spans="1:8" ht="11.25">
      <c r="A215" s="123" t="s">
        <v>92</v>
      </c>
      <c r="B215" s="111">
        <v>4896</v>
      </c>
      <c r="C215" s="112"/>
      <c r="D215" s="113"/>
      <c r="E215" s="114"/>
      <c r="F215" s="103">
        <f t="shared" si="3"/>
        <v>0</v>
      </c>
      <c r="G215" s="79">
        <v>1</v>
      </c>
      <c r="H215" s="102">
        <f t="shared" si="1"/>
        <v>4896</v>
      </c>
    </row>
    <row r="216" spans="1:8" ht="11.25">
      <c r="A216" s="123" t="s">
        <v>148</v>
      </c>
      <c r="B216" s="111">
        <v>5508</v>
      </c>
      <c r="C216" s="112"/>
      <c r="D216" s="113"/>
      <c r="E216" s="114"/>
      <c r="F216" s="103">
        <f t="shared" si="3"/>
        <v>0</v>
      </c>
      <c r="G216" s="79">
        <v>1</v>
      </c>
      <c r="H216" s="102">
        <f t="shared" si="1"/>
        <v>5508</v>
      </c>
    </row>
    <row r="217" spans="1:8" ht="11.25">
      <c r="A217" s="123" t="s">
        <v>98</v>
      </c>
      <c r="B217" s="111">
        <v>6994.13</v>
      </c>
      <c r="C217" s="112">
        <v>1</v>
      </c>
      <c r="D217" s="113">
        <f>B217*C217</f>
        <v>6994.13</v>
      </c>
      <c r="E217" s="114"/>
      <c r="F217" s="103">
        <f t="shared" si="2"/>
        <v>0</v>
      </c>
      <c r="G217" s="79"/>
      <c r="H217" s="102"/>
    </row>
    <row r="218" spans="1:8" ht="11.25">
      <c r="A218" s="123" t="s">
        <v>101</v>
      </c>
      <c r="B218" s="111">
        <v>4680</v>
      </c>
      <c r="C218" s="112"/>
      <c r="D218" s="113"/>
      <c r="E218" s="114"/>
      <c r="F218" s="103">
        <f t="shared" si="2"/>
        <v>0</v>
      </c>
      <c r="G218" s="79">
        <v>1</v>
      </c>
      <c r="H218" s="102">
        <f>G218*B218</f>
        <v>4680</v>
      </c>
    </row>
    <row r="219" spans="1:8" ht="11.25">
      <c r="A219" s="123" t="s">
        <v>129</v>
      </c>
      <c r="B219" s="111">
        <v>5817.12</v>
      </c>
      <c r="C219" s="112">
        <v>1</v>
      </c>
      <c r="D219" s="113">
        <f>B219*C219</f>
        <v>5817.12</v>
      </c>
      <c r="E219" s="114"/>
      <c r="F219" s="103">
        <f t="shared" si="2"/>
        <v>0</v>
      </c>
      <c r="G219" s="79"/>
      <c r="H219" s="102">
        <f>G219*B219</f>
        <v>0</v>
      </c>
    </row>
    <row r="220" spans="1:8" ht="11.25">
      <c r="A220" s="123" t="s">
        <v>93</v>
      </c>
      <c r="B220" s="111">
        <v>9264</v>
      </c>
      <c r="C220" s="112">
        <v>1</v>
      </c>
      <c r="D220" s="113">
        <f>B220*C220</f>
        <v>9264</v>
      </c>
      <c r="E220" s="114"/>
      <c r="F220" s="103">
        <f t="shared" si="2"/>
        <v>0</v>
      </c>
      <c r="G220" s="79"/>
      <c r="H220" s="102">
        <f>G220*B220</f>
        <v>0</v>
      </c>
    </row>
    <row r="221" spans="1:8" ht="11.25">
      <c r="A221" s="123" t="s">
        <v>99</v>
      </c>
      <c r="B221" s="111">
        <v>3807.37</v>
      </c>
      <c r="C221" s="112"/>
      <c r="D221" s="113"/>
      <c r="E221" s="114"/>
      <c r="F221" s="103">
        <f t="shared" si="2"/>
        <v>0</v>
      </c>
      <c r="G221" s="79">
        <v>1</v>
      </c>
      <c r="H221" s="102">
        <f>G221*B221</f>
        <v>3807.37</v>
      </c>
    </row>
    <row r="222" spans="1:8" ht="11.25">
      <c r="A222" s="123" t="s">
        <v>149</v>
      </c>
      <c r="B222" s="111">
        <v>2000</v>
      </c>
      <c r="C222" s="112">
        <v>0.4</v>
      </c>
      <c r="D222" s="113">
        <f>B222*C222</f>
        <v>800</v>
      </c>
      <c r="E222" s="114">
        <v>0.1</v>
      </c>
      <c r="F222" s="103">
        <f>E222*B222</f>
        <v>200</v>
      </c>
      <c r="G222" s="79">
        <v>0.5</v>
      </c>
      <c r="H222" s="102">
        <f>G222*B222</f>
        <v>1000</v>
      </c>
    </row>
    <row r="223" spans="1:8" ht="12" thickBot="1">
      <c r="A223" s="134"/>
      <c r="B223" s="124"/>
      <c r="C223" s="124"/>
      <c r="D223" s="124"/>
      <c r="E223" s="124"/>
      <c r="F223" s="124"/>
      <c r="G223" s="124"/>
      <c r="H223" s="125"/>
    </row>
    <row r="224" spans="1:9" ht="12.75" thickBot="1">
      <c r="A224" s="110"/>
      <c r="B224" s="126">
        <f>SUM(B207:B222)</f>
        <v>79103.4</v>
      </c>
      <c r="C224" s="127"/>
      <c r="D224" s="126">
        <f>SUM(D207:D222)</f>
        <v>35815.7772</v>
      </c>
      <c r="E224" s="101"/>
      <c r="F224" s="101">
        <f>SUM(F207:F222)</f>
        <v>15871.32</v>
      </c>
      <c r="G224" s="101"/>
      <c r="H224" s="104">
        <f>SUM(H207:H223)</f>
        <v>27416.302799999998</v>
      </c>
      <c r="I224" s="24"/>
    </row>
    <row r="225" spans="1:8" ht="12.75" thickBot="1">
      <c r="A225" s="75" t="s">
        <v>94</v>
      </c>
      <c r="B225" s="77"/>
      <c r="C225" s="128"/>
      <c r="D225" s="130">
        <f>D224*33%</f>
        <v>11819.206476</v>
      </c>
      <c r="E225" s="132"/>
      <c r="F225" s="130">
        <f>F224*33%</f>
        <v>5237.5356</v>
      </c>
      <c r="G225" s="132"/>
      <c r="H225" s="130">
        <f>H224*33%</f>
        <v>9047.379923999999</v>
      </c>
    </row>
    <row r="226" spans="1:8" ht="12.75" thickBot="1">
      <c r="A226" s="76" t="s">
        <v>78</v>
      </c>
      <c r="B226" s="78"/>
      <c r="C226" s="129"/>
      <c r="D226" s="131">
        <f>SUM(D224:D225)</f>
        <v>47634.983675999996</v>
      </c>
      <c r="E226" s="133"/>
      <c r="F226" s="131">
        <f>SUM(F224:F225)</f>
        <v>21108.8556</v>
      </c>
      <c r="G226" s="133"/>
      <c r="H226" s="131">
        <f>SUM(H224:H225)</f>
        <v>36463.682724</v>
      </c>
    </row>
    <row r="227" spans="1:8" ht="12">
      <c r="A227" s="56"/>
      <c r="B227" s="23"/>
      <c r="C227" s="56"/>
      <c r="D227" s="56"/>
      <c r="E227" s="56"/>
      <c r="F227" s="56"/>
      <c r="G227" s="56"/>
      <c r="H227" s="56"/>
    </row>
    <row r="228" spans="1:8" ht="12">
      <c r="A228" s="56"/>
      <c r="B228" s="23"/>
      <c r="C228" s="56"/>
      <c r="D228" s="56"/>
      <c r="E228" s="56"/>
      <c r="F228" s="56"/>
      <c r="G228" s="56"/>
      <c r="H228" s="56"/>
    </row>
    <row r="229" ht="11.25">
      <c r="A229" s="24"/>
    </row>
  </sheetData>
  <sheetProtection/>
  <mergeCells count="25">
    <mergeCell ref="A165:B165"/>
    <mergeCell ref="A123:B123"/>
    <mergeCell ref="A149:B149"/>
    <mergeCell ref="A88:C88"/>
    <mergeCell ref="A196:C196"/>
    <mergeCell ref="A183:B183"/>
    <mergeCell ref="A156:B156"/>
    <mergeCell ref="A5:E5"/>
    <mergeCell ref="A87:C87"/>
    <mergeCell ref="A90:B90"/>
    <mergeCell ref="A110:B110"/>
    <mergeCell ref="A126:B126"/>
    <mergeCell ref="A85:D85"/>
    <mergeCell ref="C7:E7"/>
    <mergeCell ref="A135:B135"/>
    <mergeCell ref="A142:B142"/>
    <mergeCell ref="A89:C89"/>
    <mergeCell ref="A145:B145"/>
    <mergeCell ref="G205:H205"/>
    <mergeCell ref="B203:H203"/>
    <mergeCell ref="C205:D205"/>
    <mergeCell ref="A195:C195"/>
    <mergeCell ref="A169:B169"/>
    <mergeCell ref="E205:F205"/>
    <mergeCell ref="A190:B190"/>
  </mergeCells>
  <printOptions/>
  <pageMargins left="0.7086614173228347" right="0.46" top="0.46" bottom="0.48" header="0.31496062992125984" footer="0.31496062992125984"/>
  <pageSetup horizontalDpi="600" verticalDpi="600" orientation="portrait" paperSize="9" scale="82" r:id="rId2"/>
  <rowBreaks count="2" manualBreakCount="2">
    <brk id="80" max="7" man="1"/>
    <brk id="19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Johanna</cp:lastModifiedBy>
  <cp:lastPrinted>2018-03-05T17:31:23Z</cp:lastPrinted>
  <dcterms:created xsi:type="dcterms:W3CDTF">2013-04-13T18:49:45Z</dcterms:created>
  <dcterms:modified xsi:type="dcterms:W3CDTF">2019-02-21T23:22:11Z</dcterms:modified>
  <cp:category/>
  <cp:version/>
  <cp:contentType/>
  <cp:contentStatus/>
</cp:coreProperties>
</file>